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0 - 21 Meetings/11th November 2020 Meeting/"/>
    </mc:Choice>
  </mc:AlternateContent>
  <xr:revisionPtr revIDLastSave="1" documentId="8_{6500C733-08B5-4A76-9B8C-567362E918B4}" xr6:coauthVersionLast="45" xr6:coauthVersionMax="45" xr10:uidLastSave="{65E5C158-41CB-42A2-B999-7C758AAC2993}"/>
  <bookViews>
    <workbookView xWindow="-108" yWindow="-108" windowWidth="23256" windowHeight="12576" activeTab="1" xr2:uid="{5E90521E-D260-49EC-9379-23934A24EAA4}"/>
  </bookViews>
  <sheets>
    <sheet name="Budget - 20-21" sheetId="29" r:id="rId1"/>
    <sheet name="Statement of Accounts" sheetId="5" r:id="rId2"/>
    <sheet name="Income for Parish Council" sheetId="3" r:id="rId3"/>
    <sheet name="Expenses for Parish Council " sheetId="34" r:id="rId4"/>
    <sheet name="May 2020" sheetId="28" r:id="rId5"/>
    <sheet name="June 2020" sheetId="27" r:id="rId6"/>
    <sheet name="August 2020" sheetId="30" r:id="rId7"/>
    <sheet name="October 2020" sheetId="25" r:id="rId8"/>
    <sheet name="Sheet2" sheetId="31" r:id="rId9"/>
    <sheet name="December 2019" sheetId="26" r:id="rId10"/>
    <sheet name="September 2019" sheetId="24" r:id="rId11"/>
    <sheet name="August 2019" sheetId="23" r:id="rId12"/>
    <sheet name="July 2019" sheetId="22" r:id="rId13"/>
    <sheet name="June 2019" sheetId="21" r:id="rId14"/>
    <sheet name="May 2019" sheetId="20" r:id="rId15"/>
    <sheet name="April 2019" sheetId="19" r:id="rId16"/>
  </sheets>
  <externalReferences>
    <externalReference r:id="rId17"/>
  </externalReferences>
  <definedNames>
    <definedName name="_xlnm._FilterDatabase" localSheetId="2" hidden="1">'Income for Parish Council'!$A$1:$M$58</definedName>
    <definedName name="_xlnm.Print_Area" localSheetId="1">'Statement of Accounts'!$A$1:$R$78</definedName>
    <definedName name="_xlnm.Print_Titles" localSheetId="2">'Income for Parish Council'!$1:$1</definedName>
    <definedName name="_xlnm.Print_Titles" localSheetId="1">'Statement of Accounts'!$1:$1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34" l="1"/>
  <c r="H20" i="34"/>
  <c r="H24" i="34" s="1"/>
  <c r="H29" i="34" s="1"/>
  <c r="F20" i="34"/>
  <c r="F24" i="34" s="1"/>
  <c r="F29" i="34" s="1"/>
  <c r="H14" i="34"/>
  <c r="F14" i="34"/>
  <c r="H5" i="34"/>
  <c r="G5" i="34"/>
  <c r="G14" i="34" s="1"/>
  <c r="G17" i="34" s="1"/>
  <c r="G20" i="34" s="1"/>
  <c r="G24" i="34" s="1"/>
  <c r="G29" i="34" s="1"/>
  <c r="F5" i="34"/>
  <c r="Q35" i="5"/>
  <c r="Q39" i="5"/>
  <c r="C15" i="3"/>
  <c r="C13" i="3"/>
  <c r="D36" i="25"/>
  <c r="D33" i="25"/>
  <c r="C24" i="25"/>
  <c r="D8" i="25"/>
  <c r="D27" i="25" s="1"/>
  <c r="D37" i="25" l="1"/>
  <c r="C10" i="3"/>
  <c r="C8" i="3"/>
  <c r="D36" i="30" l="1"/>
  <c r="D33" i="30"/>
  <c r="B27" i="30"/>
  <c r="B36" i="30" s="1"/>
  <c r="C24" i="30"/>
  <c r="D8" i="30"/>
  <c r="D27" i="30" l="1"/>
  <c r="D37" i="30" s="1"/>
  <c r="C18" i="27"/>
  <c r="D32" i="27"/>
  <c r="B26" i="27"/>
  <c r="B35" i="27" s="1"/>
  <c r="C23" i="27"/>
  <c r="D8" i="27"/>
  <c r="D26" i="27" l="1"/>
  <c r="G4" i="5"/>
  <c r="C5" i="3" l="1"/>
  <c r="B35" i="28" s="1"/>
  <c r="B34" i="28"/>
  <c r="B32" i="27"/>
  <c r="D35" i="27" s="1"/>
  <c r="D36" i="27" s="1"/>
  <c r="D37" i="28" l="1"/>
  <c r="C41" i="5"/>
  <c r="C20" i="28" l="1"/>
  <c r="D34" i="28"/>
  <c r="B28" i="28"/>
  <c r="B37" i="28" s="1"/>
  <c r="C25" i="28"/>
  <c r="D8" i="28"/>
  <c r="D28" i="28" l="1"/>
  <c r="D38" i="28" s="1"/>
  <c r="D31" i="20" l="1"/>
  <c r="B26" i="20"/>
  <c r="B34" i="20" s="1"/>
  <c r="C23" i="20"/>
  <c r="C18" i="20"/>
  <c r="D8" i="20"/>
  <c r="D26" i="20" l="1"/>
  <c r="B31" i="20" l="1"/>
  <c r="C18" i="19"/>
  <c r="Q30" i="5"/>
  <c r="R30" i="5" s="1"/>
  <c r="Q23" i="5"/>
  <c r="R23" i="5" s="1"/>
  <c r="Q10" i="5"/>
  <c r="R10" i="5" s="1"/>
  <c r="B32" i="19" l="1"/>
  <c r="B32" i="20"/>
  <c r="D34" i="20" s="1"/>
  <c r="C32" i="5"/>
  <c r="B31" i="19"/>
  <c r="D31" i="19"/>
  <c r="B26" i="19"/>
  <c r="B34" i="19" s="1"/>
  <c r="C23" i="19"/>
  <c r="D8" i="19"/>
  <c r="C42" i="5" l="1"/>
  <c r="D34" i="19"/>
  <c r="D26" i="19"/>
  <c r="H32" i="5" l="1"/>
  <c r="I32" i="5"/>
  <c r="R37" i="5" l="1"/>
  <c r="Q71" i="5" l="1"/>
  <c r="Q70" i="5"/>
  <c r="Q69" i="5"/>
  <c r="Q76" i="5" l="1"/>
  <c r="F72" i="5" l="1"/>
  <c r="G72" i="5"/>
  <c r="H72" i="5"/>
  <c r="I72" i="5"/>
  <c r="J72" i="5"/>
  <c r="K72" i="5"/>
  <c r="L72" i="5"/>
  <c r="M72" i="5"/>
  <c r="N72" i="5"/>
  <c r="O72" i="5"/>
  <c r="P72" i="5"/>
  <c r="E72" i="5"/>
  <c r="R78" i="5" l="1"/>
  <c r="P78" i="5"/>
  <c r="O78" i="5"/>
  <c r="N78" i="5"/>
  <c r="M78" i="5"/>
  <c r="L78" i="5"/>
  <c r="K78" i="5"/>
  <c r="J78" i="5"/>
  <c r="I78" i="5"/>
  <c r="H78" i="5"/>
  <c r="G78" i="5"/>
  <c r="F78" i="5"/>
  <c r="E78" i="5"/>
  <c r="Q77" i="5"/>
  <c r="Q75" i="5"/>
  <c r="Q78" i="5" l="1"/>
  <c r="R38" i="5" l="1"/>
  <c r="R39" i="5"/>
  <c r="Q51" i="5" l="1"/>
  <c r="Q50" i="5"/>
  <c r="Q9" i="5" l="1"/>
  <c r="Q27" i="5"/>
  <c r="R27" i="5" s="1"/>
  <c r="Q26" i="5"/>
  <c r="R26" i="5" s="1"/>
  <c r="Q22" i="5"/>
  <c r="R22" i="5" s="1"/>
  <c r="Q21" i="5"/>
  <c r="R21" i="5" s="1"/>
  <c r="Q20" i="5"/>
  <c r="R20" i="5" s="1"/>
  <c r="Q19" i="5"/>
  <c r="R19" i="5" s="1"/>
  <c r="Q18" i="5"/>
  <c r="R18" i="5" s="1"/>
  <c r="Q14" i="5"/>
  <c r="R14" i="5" s="1"/>
  <c r="Q13" i="5"/>
  <c r="R13" i="5" s="1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F58" i="5"/>
  <c r="G58" i="5"/>
  <c r="H58" i="5"/>
  <c r="I58" i="5"/>
  <c r="J58" i="5"/>
  <c r="K58" i="5"/>
  <c r="L58" i="5"/>
  <c r="M58" i="5"/>
  <c r="N58" i="5"/>
  <c r="O58" i="5"/>
  <c r="P58" i="5"/>
  <c r="R58" i="5"/>
  <c r="E58" i="5"/>
  <c r="F48" i="5"/>
  <c r="G48" i="5"/>
  <c r="H48" i="5"/>
  <c r="H64" i="5" s="1"/>
  <c r="I48" i="5"/>
  <c r="I64" i="5" s="1"/>
  <c r="J48" i="5"/>
  <c r="K48" i="5"/>
  <c r="L48" i="5"/>
  <c r="M48" i="5"/>
  <c r="N48" i="5"/>
  <c r="O48" i="5"/>
  <c r="P48" i="5"/>
  <c r="R48" i="5"/>
  <c r="E48" i="5"/>
  <c r="Q5" i="5"/>
  <c r="R5" i="5" s="1"/>
  <c r="G32" i="5"/>
  <c r="G64" i="5" s="1"/>
  <c r="Q17" i="5"/>
  <c r="R17" i="5" s="1"/>
  <c r="Q72" i="5"/>
  <c r="Q56" i="5"/>
  <c r="Q58" i="5" s="1"/>
  <c r="R36" i="5"/>
  <c r="E32" i="5"/>
  <c r="Q6" i="5"/>
  <c r="R6" i="5" s="1"/>
  <c r="Q7" i="5"/>
  <c r="Q8" i="5"/>
  <c r="R8" i="5" s="1"/>
  <c r="Q4" i="5"/>
  <c r="J32" i="5"/>
  <c r="K32" i="5"/>
  <c r="K64" i="5" s="1"/>
  <c r="L32" i="5"/>
  <c r="M32" i="5"/>
  <c r="M64" i="5" s="1"/>
  <c r="N32" i="5"/>
  <c r="O32" i="5"/>
  <c r="O64" i="5" s="1"/>
  <c r="P32" i="5"/>
  <c r="F41" i="5"/>
  <c r="G41" i="5"/>
  <c r="H41" i="5"/>
  <c r="I41" i="5"/>
  <c r="J41" i="5"/>
  <c r="K41" i="5"/>
  <c r="L41" i="5"/>
  <c r="M41" i="5"/>
  <c r="N41" i="5"/>
  <c r="O41" i="5"/>
  <c r="P41" i="5"/>
  <c r="E41" i="5"/>
  <c r="Q46" i="5"/>
  <c r="Q48" i="5" s="1"/>
  <c r="M65" i="5" l="1"/>
  <c r="P64" i="5"/>
  <c r="P65" i="5"/>
  <c r="N64" i="5"/>
  <c r="L64" i="5"/>
  <c r="J64" i="5"/>
  <c r="E65" i="5"/>
  <c r="G65" i="5"/>
  <c r="I65" i="5"/>
  <c r="K65" i="5"/>
  <c r="O65" i="5"/>
  <c r="E64" i="5"/>
  <c r="F65" i="5"/>
  <c r="H65" i="5"/>
  <c r="J65" i="5"/>
  <c r="L65" i="5"/>
  <c r="N65" i="5"/>
  <c r="R41" i="5"/>
  <c r="R9" i="5"/>
  <c r="Q32" i="5"/>
  <c r="F32" i="5"/>
  <c r="L42" i="5"/>
  <c r="O42" i="5"/>
  <c r="P42" i="5"/>
  <c r="E42" i="5"/>
  <c r="I42" i="5"/>
  <c r="H42" i="5"/>
  <c r="Q41" i="5"/>
  <c r="Q65" i="5" s="1"/>
  <c r="N42" i="5"/>
  <c r="G42" i="5"/>
  <c r="M42" i="5"/>
  <c r="K42" i="5"/>
  <c r="R4" i="5"/>
  <c r="J42" i="5"/>
  <c r="R7" i="5"/>
  <c r="F42" i="5" l="1"/>
  <c r="F64" i="5"/>
  <c r="Q64" i="5"/>
  <c r="Q42" i="5"/>
  <c r="R32" i="5"/>
  <c r="R4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M36" authorId="0" shapeId="0" xr:uid="{F8196E0E-AC51-4296-A62D-C52747E7211F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Already been paid 3326.19 
</t>
        </r>
      </text>
    </comment>
  </commentList>
</comments>
</file>

<file path=xl/sharedStrings.xml><?xml version="1.0" encoding="utf-8"?>
<sst xmlns="http://schemas.openxmlformats.org/spreadsheetml/2006/main" count="337" uniqueCount="164">
  <si>
    <t>Date</t>
  </si>
  <si>
    <t>Supplier</t>
  </si>
  <si>
    <t>Item</t>
  </si>
  <si>
    <t>Gross</t>
  </si>
  <si>
    <t>VAT</t>
  </si>
  <si>
    <t>Net</t>
  </si>
  <si>
    <t>Account</t>
  </si>
  <si>
    <t>Invoice Number</t>
  </si>
  <si>
    <t xml:space="preserve">Cheque No. </t>
  </si>
  <si>
    <t>Reconciled</t>
  </si>
  <si>
    <t>Date Issued</t>
  </si>
  <si>
    <t>VAT NO</t>
  </si>
  <si>
    <t>Hub</t>
  </si>
  <si>
    <t>May</t>
  </si>
  <si>
    <t>Aug</t>
  </si>
  <si>
    <t>Total</t>
  </si>
  <si>
    <t>A/c</t>
  </si>
  <si>
    <t>Administration</t>
  </si>
  <si>
    <t>Staff Costs</t>
  </si>
  <si>
    <t>Audit Fees</t>
  </si>
  <si>
    <t>Councillor Costs</t>
  </si>
  <si>
    <t>Chairmans Allowance</t>
  </si>
  <si>
    <t>Training</t>
  </si>
  <si>
    <t>Village Costs</t>
  </si>
  <si>
    <t>The Hub</t>
  </si>
  <si>
    <t>Capital Expenditure</t>
  </si>
  <si>
    <t>The Hare</t>
  </si>
  <si>
    <t>Budget</t>
  </si>
  <si>
    <t>Total Expenditure</t>
  </si>
  <si>
    <t>Expenditure</t>
  </si>
  <si>
    <t>INCOME</t>
  </si>
  <si>
    <t>Precept</t>
  </si>
  <si>
    <t>The Hare advertising</t>
  </si>
  <si>
    <t>Total Income</t>
  </si>
  <si>
    <t>Apr</t>
  </si>
  <si>
    <t>Jun</t>
  </si>
  <si>
    <t>Jul</t>
  </si>
  <si>
    <t>Sep</t>
  </si>
  <si>
    <t>Oct</t>
  </si>
  <si>
    <t>Nov</t>
  </si>
  <si>
    <t>Dec</t>
  </si>
  <si>
    <t>Jan</t>
  </si>
  <si>
    <t>Feb</t>
  </si>
  <si>
    <t>Mar</t>
  </si>
  <si>
    <t>Budget Remaining</t>
  </si>
  <si>
    <t xml:space="preserve">General Administration </t>
  </si>
  <si>
    <t>Insurance</t>
  </si>
  <si>
    <t xml:space="preserve">S137 </t>
  </si>
  <si>
    <t>Poppy Wreath</t>
  </si>
  <si>
    <t>General Village Maintenance</t>
  </si>
  <si>
    <t>Christmas Tree</t>
  </si>
  <si>
    <t>Events</t>
  </si>
  <si>
    <t>Churchyard Maintenance</t>
  </si>
  <si>
    <t>Defibrillator</t>
  </si>
  <si>
    <t>Miscellaneous</t>
  </si>
  <si>
    <t xml:space="preserve">Total </t>
  </si>
  <si>
    <t>Youth Club</t>
  </si>
  <si>
    <t>Funded By</t>
  </si>
  <si>
    <t>Miscellaneous Costs</t>
  </si>
  <si>
    <t>Parish Meeting Costs</t>
  </si>
  <si>
    <t>Expense</t>
  </si>
  <si>
    <t>Total Expense</t>
  </si>
  <si>
    <t>Income</t>
  </si>
  <si>
    <t>Grants</t>
  </si>
  <si>
    <t>Other</t>
  </si>
  <si>
    <t>PC VAT</t>
  </si>
  <si>
    <t>Games &amp; play equipment</t>
  </si>
  <si>
    <t>HUB VAT</t>
  </si>
  <si>
    <t>Expenditure VAT</t>
  </si>
  <si>
    <t>Hare</t>
  </si>
  <si>
    <t>Hub VAT</t>
  </si>
  <si>
    <t>Youth Club VAT</t>
  </si>
  <si>
    <t>Other VAT</t>
  </si>
  <si>
    <t>Net PC</t>
  </si>
  <si>
    <t>Net Hub</t>
  </si>
  <si>
    <t>Net Y/Club</t>
  </si>
  <si>
    <t>Grant</t>
  </si>
  <si>
    <t>Repayment of  VAT</t>
  </si>
  <si>
    <t>Total VAT</t>
  </si>
  <si>
    <t>Y/Club VAT</t>
  </si>
  <si>
    <t>The Hare Donations</t>
  </si>
  <si>
    <t>Subscriptions &amp; GDPR Costs</t>
  </si>
  <si>
    <t>Huntingfield Parish Council</t>
  </si>
  <si>
    <t>Bank Reconciliation</t>
  </si>
  <si>
    <t>As of date</t>
  </si>
  <si>
    <t>Bank Accounts</t>
  </si>
  <si>
    <t xml:space="preserve">Treasurers Account </t>
  </si>
  <si>
    <t>Hub Capital Account</t>
  </si>
  <si>
    <t>TOTAL</t>
  </si>
  <si>
    <t>Less Unpresented Cheques</t>
  </si>
  <si>
    <t>Plus Unbanked Cash</t>
  </si>
  <si>
    <t>Total Bank Balance as at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</si>
  <si>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</si>
  <si>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</si>
  <si>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</si>
  <si>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</si>
  <si>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</si>
  <si>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Chairman</t>
  </si>
  <si>
    <t>_____________</t>
  </si>
  <si>
    <t>Election Costs</t>
  </si>
  <si>
    <t>Funded by Reserves</t>
  </si>
  <si>
    <t>Mth</t>
  </si>
  <si>
    <t>Cleaning Person</t>
  </si>
  <si>
    <t>Heelis &amp; Lodge</t>
  </si>
  <si>
    <t xml:space="preserve">St. Mary the Virgin </t>
  </si>
  <si>
    <t>TOTAL EXPENDITURE</t>
  </si>
  <si>
    <t>TOTAL INCOME</t>
  </si>
  <si>
    <t>Opening Cash Book as at 1st April 2019</t>
  </si>
  <si>
    <t>Dog Bin &amp; Bench</t>
  </si>
  <si>
    <t>Salc</t>
  </si>
  <si>
    <t xml:space="preserve">K Forster </t>
  </si>
  <si>
    <t>HMRC</t>
  </si>
  <si>
    <t>Total Last Year</t>
  </si>
  <si>
    <t>Opening Cash Book as at 1st April 2020</t>
  </si>
  <si>
    <t>Tax</t>
  </si>
  <si>
    <t>ESDC - Precept</t>
  </si>
  <si>
    <t>BA</t>
  </si>
  <si>
    <t xml:space="preserve">Halesworth TC </t>
  </si>
  <si>
    <t>Covid Charity donation</t>
  </si>
  <si>
    <t>Trf</t>
  </si>
  <si>
    <t>Total May 2020</t>
  </si>
  <si>
    <t>Less presented cheque</t>
  </si>
  <si>
    <t xml:space="preserve">Interest </t>
  </si>
  <si>
    <t>TOTAL May 2020</t>
  </si>
  <si>
    <t>SALC</t>
  </si>
  <si>
    <t>Annual Subscription</t>
  </si>
  <si>
    <t xml:space="preserve">Payroll oct - march </t>
  </si>
  <si>
    <t>Norse</t>
  </si>
  <si>
    <t>Supply &amp; Install litter bin Brick Kiln Lane</t>
  </si>
  <si>
    <t>Supply &amp; Install dog bin on Laundry Lane</t>
  </si>
  <si>
    <t>K Forster</t>
  </si>
  <si>
    <t>Salary</t>
  </si>
  <si>
    <t>Internal Audit</t>
  </si>
  <si>
    <t>Expenses</t>
  </si>
  <si>
    <t>Total June 2020</t>
  </si>
  <si>
    <t>Unbanked Cash</t>
  </si>
  <si>
    <t>Less presented cheque 2019/20</t>
  </si>
  <si>
    <t>Chair</t>
  </si>
  <si>
    <t>Hettys</t>
  </si>
  <si>
    <t>Hare Printing</t>
  </si>
  <si>
    <t>Total July 2020</t>
  </si>
  <si>
    <t>CHT</t>
  </si>
  <si>
    <t>Defib Cabinet</t>
  </si>
  <si>
    <t>ICO</t>
  </si>
  <si>
    <t>GDPR</t>
  </si>
  <si>
    <t>K Forster Salary</t>
  </si>
  <si>
    <t>Hetty's Little Copy Shop</t>
  </si>
  <si>
    <t>J Collett Expenses</t>
  </si>
  <si>
    <t>Pearce &amp; Kemp</t>
  </si>
  <si>
    <t>Defib Cabinet Installation</t>
  </si>
  <si>
    <t>Bus Serv at CAS</t>
  </si>
  <si>
    <t>J Collett</t>
  </si>
  <si>
    <t>Total August 2020</t>
  </si>
  <si>
    <t>Payroll Service</t>
  </si>
  <si>
    <t>Total September 2020</t>
  </si>
  <si>
    <t>Total October 2020</t>
  </si>
  <si>
    <t>CAS</t>
  </si>
  <si>
    <t>Web Fees</t>
  </si>
  <si>
    <t>ESDC-Precept</t>
  </si>
  <si>
    <t>Interest</t>
  </si>
  <si>
    <t>TOTAL June/July 2020</t>
  </si>
  <si>
    <t>TOTAL August 2020</t>
  </si>
  <si>
    <t>TOTAL September 2020</t>
  </si>
  <si>
    <t>TOTAL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</si>
</sst>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2" fillId="0" borderId="0" xfId="0" applyFont="1" applyAlignment="1">
      <alignment vertical="top" wrapText="1"/>
    </xf>
    <xf numFmtId="44" fontId="2" fillId="0" borderId="0" xfId="1" applyFont="1" applyAlignment="1">
      <alignment vertical="top" wrapText="1"/>
    </xf>
    <xf numFmtId="0" fontId="2" fillId="0" borderId="0" xfId="0" applyFont="1" applyAlignment="1">
      <alignment vertical="top"/>
    </xf>
    <xf numFmtId="44" fontId="0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44" fontId="7" fillId="0" borderId="0" xfId="1" applyFont="1"/>
    <xf numFmtId="0" fontId="6" fillId="0" borderId="0" xfId="0" applyFont="1"/>
    <xf numFmtId="14" fontId="6" fillId="0" borderId="0" xfId="0" applyNumberFormat="1" applyFont="1"/>
    <xf numFmtId="44" fontId="6" fillId="0" borderId="0" xfId="0" applyNumberFormat="1" applyFont="1"/>
    <xf numFmtId="44" fontId="6" fillId="0" borderId="0" xfId="1" applyFont="1"/>
    <xf numFmtId="44" fontId="7" fillId="0" borderId="0" xfId="0" applyNumberFormat="1" applyFont="1"/>
    <xf numFmtId="0" fontId="8" fillId="0" borderId="0" xfId="0" applyFont="1"/>
    <xf numFmtId="0" fontId="3" fillId="2" borderId="4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0" fontId="6" fillId="7" borderId="7" xfId="0" applyFont="1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2" fillId="5" borderId="11" xfId="0" applyFont="1" applyFill="1" applyBorder="1" applyAlignment="1">
      <alignment vertical="top" wrapText="1"/>
    </xf>
    <xf numFmtId="0" fontId="2" fillId="5" borderId="13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2" fillId="6" borderId="23" xfId="0" applyFont="1" applyFill="1" applyBorder="1" applyAlignment="1">
      <alignment vertical="top" wrapText="1"/>
    </xf>
    <xf numFmtId="0" fontId="6" fillId="3" borderId="26" xfId="0" applyFont="1" applyFill="1" applyBorder="1" applyAlignment="1">
      <alignment vertical="top" wrapText="1"/>
    </xf>
    <xf numFmtId="44" fontId="6" fillId="3" borderId="27" xfId="1" applyFont="1" applyFill="1" applyBorder="1" applyAlignment="1">
      <alignment vertical="top" wrapText="1"/>
    </xf>
    <xf numFmtId="0" fontId="6" fillId="3" borderId="27" xfId="0" applyFont="1" applyFill="1" applyBorder="1" applyAlignment="1">
      <alignment vertical="top" wrapText="1"/>
    </xf>
    <xf numFmtId="0" fontId="6" fillId="3" borderId="28" xfId="0" applyFont="1" applyFill="1" applyBorder="1" applyAlignment="1">
      <alignment vertical="top" wrapText="1"/>
    </xf>
    <xf numFmtId="14" fontId="7" fillId="0" borderId="0" xfId="0" quotePrefix="1" applyNumberFormat="1" applyFont="1"/>
    <xf numFmtId="44" fontId="2" fillId="0" borderId="0" xfId="1" applyFont="1" applyAlignment="1">
      <alignment horizontal="center" vertical="top" wrapText="1"/>
    </xf>
    <xf numFmtId="0" fontId="2" fillId="8" borderId="23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9" borderId="18" xfId="0" applyFont="1" applyFill="1" applyBorder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  <xf numFmtId="44" fontId="0" fillId="0" borderId="29" xfId="1" applyFont="1" applyBorder="1" applyAlignment="1">
      <alignment vertical="top"/>
    </xf>
    <xf numFmtId="44" fontId="6" fillId="0" borderId="29" xfId="1" applyFont="1" applyBorder="1"/>
    <xf numFmtId="44" fontId="6" fillId="0" borderId="30" xfId="1" applyFont="1" applyBorder="1"/>
    <xf numFmtId="14" fontId="6" fillId="0" borderId="0" xfId="1" applyNumberFormat="1" applyFont="1"/>
    <xf numFmtId="0" fontId="0" fillId="10" borderId="9" xfId="0" applyFill="1" applyBorder="1" applyAlignment="1">
      <alignment vertical="top" wrapText="1"/>
    </xf>
    <xf numFmtId="0" fontId="0" fillId="10" borderId="21" xfId="0" applyFill="1" applyBorder="1" applyAlignment="1">
      <alignment vertical="top" wrapText="1"/>
    </xf>
    <xf numFmtId="16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44" fontId="7" fillId="0" borderId="29" xfId="1" applyFont="1" applyBorder="1"/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vertical="top" wrapText="1"/>
    </xf>
    <xf numFmtId="44" fontId="1" fillId="0" borderId="0" xfId="1" applyAlignment="1">
      <alignment vertical="top" wrapText="1"/>
    </xf>
    <xf numFmtId="1" fontId="0" fillId="0" borderId="0" xfId="0" applyNumberFormat="1" applyAlignment="1">
      <alignment vertical="top" wrapText="1"/>
    </xf>
    <xf numFmtId="44" fontId="2" fillId="0" borderId="0" xfId="1" applyFont="1" applyAlignment="1">
      <alignment vertical="top"/>
    </xf>
    <xf numFmtId="44" fontId="0" fillId="10" borderId="2" xfId="1" applyFont="1" applyFill="1" applyBorder="1" applyAlignment="1">
      <alignment vertical="top"/>
    </xf>
    <xf numFmtId="0" fontId="0" fillId="10" borderId="2" xfId="0" applyFill="1" applyBorder="1" applyAlignment="1">
      <alignment vertical="top"/>
    </xf>
    <xf numFmtId="44" fontId="0" fillId="10" borderId="2" xfId="1" applyFont="1" applyFill="1" applyBorder="1"/>
    <xf numFmtId="44" fontId="0" fillId="10" borderId="10" xfId="0" applyNumberFormat="1" applyFill="1" applyBorder="1" applyAlignment="1">
      <alignment vertical="top"/>
    </xf>
    <xf numFmtId="44" fontId="0" fillId="10" borderId="0" xfId="1" applyFont="1" applyFill="1" applyAlignment="1">
      <alignment vertical="top"/>
    </xf>
    <xf numFmtId="0" fontId="0" fillId="10" borderId="0" xfId="0" applyFill="1" applyAlignment="1">
      <alignment vertical="top"/>
    </xf>
    <xf numFmtId="0" fontId="0" fillId="10" borderId="22" xfId="0" applyFill="1" applyBorder="1" applyAlignment="1">
      <alignment vertical="top"/>
    </xf>
    <xf numFmtId="0" fontId="0" fillId="0" borderId="22" xfId="0" applyBorder="1" applyAlignment="1">
      <alignment vertical="top"/>
    </xf>
    <xf numFmtId="44" fontId="2" fillId="6" borderId="24" xfId="1" applyFont="1" applyFill="1" applyBorder="1" applyAlignment="1">
      <alignment vertical="top"/>
    </xf>
    <xf numFmtId="0" fontId="2" fillId="6" borderId="24" xfId="0" applyFont="1" applyFill="1" applyBorder="1" applyAlignment="1">
      <alignment vertical="top"/>
    </xf>
    <xf numFmtId="44" fontId="2" fillId="6" borderId="25" xfId="1" applyFont="1" applyFill="1" applyBorder="1" applyAlignment="1">
      <alignment vertical="top"/>
    </xf>
    <xf numFmtId="44" fontId="0" fillId="0" borderId="0" xfId="1" applyFont="1"/>
    <xf numFmtId="44" fontId="0" fillId="0" borderId="2" xfId="1" applyFont="1" applyBorder="1" applyAlignment="1">
      <alignment vertical="top"/>
    </xf>
    <xf numFmtId="0" fontId="0" fillId="0" borderId="2" xfId="0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2" fillId="8" borderId="24" xfId="1" applyFont="1" applyFill="1" applyBorder="1" applyAlignment="1">
      <alignment vertical="top"/>
    </xf>
    <xf numFmtId="0" fontId="2" fillId="8" borderId="24" xfId="0" applyFont="1" applyFill="1" applyBorder="1" applyAlignment="1">
      <alignment vertical="top"/>
    </xf>
    <xf numFmtId="44" fontId="2" fillId="8" borderId="25" xfId="1" applyFont="1" applyFill="1" applyBorder="1" applyAlignment="1">
      <alignment vertical="top"/>
    </xf>
    <xf numFmtId="44" fontId="0" fillId="2" borderId="5" xfId="1" applyFont="1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44" fontId="0" fillId="2" borderId="3" xfId="1" applyFont="1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44" fontId="0" fillId="2" borderId="2" xfId="1" applyFont="1" applyFill="1" applyBorder="1" applyAlignment="1">
      <alignment vertical="top"/>
    </xf>
    <xf numFmtId="0" fontId="0" fillId="2" borderId="2" xfId="0" applyFill="1" applyBorder="1" applyAlignment="1">
      <alignment vertical="top"/>
    </xf>
    <xf numFmtId="44" fontId="0" fillId="2" borderId="2" xfId="1" applyFont="1" applyFill="1" applyBorder="1"/>
    <xf numFmtId="0" fontId="0" fillId="2" borderId="10" xfId="0" applyFill="1" applyBorder="1" applyAlignment="1">
      <alignment vertical="top"/>
    </xf>
    <xf numFmtId="44" fontId="0" fillId="4" borderId="1" xfId="1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44" fontId="0" fillId="4" borderId="12" xfId="1" applyFont="1" applyFill="1" applyBorder="1" applyAlignment="1">
      <alignment vertical="top"/>
    </xf>
    <xf numFmtId="44" fontId="0" fillId="4" borderId="14" xfId="1" applyFont="1" applyFill="1" applyBorder="1" applyAlignment="1">
      <alignment vertical="top"/>
    </xf>
    <xf numFmtId="0" fontId="0" fillId="4" borderId="14" xfId="0" applyFill="1" applyBorder="1" applyAlignment="1">
      <alignment vertical="top"/>
    </xf>
    <xf numFmtId="44" fontId="0" fillId="4" borderId="15" xfId="1" applyFont="1" applyFill="1" applyBorder="1" applyAlignment="1">
      <alignment vertical="top"/>
    </xf>
    <xf numFmtId="44" fontId="0" fillId="7" borderId="5" xfId="1" applyFont="1" applyFill="1" applyBorder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44" fontId="0" fillId="7" borderId="3" xfId="1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44" fontId="0" fillId="7" borderId="2" xfId="1" applyFont="1" applyFill="1" applyBorder="1" applyAlignment="1">
      <alignment vertical="top"/>
    </xf>
    <xf numFmtId="0" fontId="0" fillId="7" borderId="2" xfId="0" applyFill="1" applyBorder="1" applyAlignment="1">
      <alignment vertical="top"/>
    </xf>
    <xf numFmtId="44" fontId="0" fillId="7" borderId="2" xfId="1" applyFont="1" applyFill="1" applyBorder="1"/>
    <xf numFmtId="0" fontId="0" fillId="7" borderId="10" xfId="0" applyFill="1" applyBorder="1" applyAlignment="1">
      <alignment vertical="top"/>
    </xf>
    <xf numFmtId="44" fontId="2" fillId="5" borderId="1" xfId="1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44" fontId="2" fillId="5" borderId="12" xfId="1" applyFont="1" applyFill="1" applyBorder="1" applyAlignment="1">
      <alignment vertical="top"/>
    </xf>
    <xf numFmtId="44" fontId="2" fillId="5" borderId="14" xfId="1" applyFont="1" applyFill="1" applyBorder="1" applyAlignment="1">
      <alignment vertical="top"/>
    </xf>
    <xf numFmtId="0" fontId="2" fillId="5" borderId="14" xfId="0" applyFont="1" applyFill="1" applyBorder="1" applyAlignment="1">
      <alignment vertical="top"/>
    </xf>
    <xf numFmtId="44" fontId="2" fillId="5" borderId="15" xfId="1" applyFont="1" applyFill="1" applyBorder="1" applyAlignment="1">
      <alignment vertical="top"/>
    </xf>
    <xf numFmtId="44" fontId="0" fillId="0" borderId="16" xfId="1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44" fontId="11" fillId="0" borderId="2" xfId="1" applyFont="1" applyBorder="1" applyAlignment="1">
      <alignment vertical="top"/>
    </xf>
    <xf numFmtId="0" fontId="0" fillId="0" borderId="10" xfId="0" applyBorder="1" applyAlignment="1">
      <alignment vertical="top"/>
    </xf>
    <xf numFmtId="44" fontId="0" fillId="7" borderId="19" xfId="1" applyFont="1" applyFill="1" applyBorder="1" applyAlignment="1">
      <alignment vertical="top"/>
    </xf>
    <xf numFmtId="0" fontId="0" fillId="7" borderId="19" xfId="0" applyFill="1" applyBorder="1" applyAlignment="1">
      <alignment vertical="top"/>
    </xf>
    <xf numFmtId="0" fontId="0" fillId="7" borderId="20" xfId="0" applyFill="1" applyBorder="1" applyAlignment="1">
      <alignment vertical="top"/>
    </xf>
    <xf numFmtId="44" fontId="10" fillId="0" borderId="16" xfId="1" applyFont="1" applyBorder="1" applyAlignment="1">
      <alignment vertical="top"/>
    </xf>
    <xf numFmtId="0" fontId="10" fillId="0" borderId="16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44" fontId="10" fillId="0" borderId="2" xfId="1" applyFont="1" applyBorder="1" applyAlignment="1">
      <alignment vertical="top"/>
    </xf>
    <xf numFmtId="0" fontId="10" fillId="0" borderId="2" xfId="0" applyFont="1" applyBorder="1" applyAlignment="1">
      <alignment vertical="top"/>
    </xf>
    <xf numFmtId="44" fontId="10" fillId="0" borderId="10" xfId="0" applyNumberFormat="1" applyFont="1" applyBorder="1" applyAlignment="1">
      <alignment vertical="top"/>
    </xf>
    <xf numFmtId="0" fontId="10" fillId="0" borderId="10" xfId="0" applyFont="1" applyBorder="1" applyAlignment="1">
      <alignment vertical="top"/>
    </xf>
    <xf numFmtId="44" fontId="10" fillId="9" borderId="19" xfId="1" applyFont="1" applyFill="1" applyBorder="1" applyAlignment="1">
      <alignment vertical="top"/>
    </xf>
    <xf numFmtId="0" fontId="10" fillId="9" borderId="19" xfId="0" applyFont="1" applyFill="1" applyBorder="1" applyAlignment="1">
      <alignment vertical="top"/>
    </xf>
    <xf numFmtId="44" fontId="0" fillId="11" borderId="10" xfId="0" applyNumberFormat="1" applyFill="1" applyBorder="1" applyAlignment="1">
      <alignment vertical="top"/>
    </xf>
    <xf numFmtId="16" fontId="2" fillId="0" borderId="0" xfId="0" applyNumberFormat="1" applyFont="1" applyAlignment="1">
      <alignment vertical="top" wrapText="1"/>
    </xf>
    <xf numFmtId="2" fontId="7" fillId="0" borderId="0" xfId="0" applyNumberFormat="1" applyFont="1"/>
    <xf numFmtId="44" fontId="1" fillId="0" borderId="0" xfId="1" applyAlignment="1">
      <alignment vertical="top"/>
    </xf>
    <xf numFmtId="0" fontId="0" fillId="10" borderId="2" xfId="0" applyFill="1" applyBorder="1" applyAlignment="1">
      <alignment vertical="top" wrapText="1"/>
    </xf>
    <xf numFmtId="44" fontId="0" fillId="10" borderId="2" xfId="0" applyNumberFormat="1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2" fillId="10" borderId="2" xfId="0" applyFont="1" applyFill="1" applyBorder="1" applyAlignment="1">
      <alignment vertical="top" wrapText="1"/>
    </xf>
    <xf numFmtId="44" fontId="2" fillId="0" borderId="0" xfId="0" applyNumberFormat="1" applyFont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4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12" borderId="2" xfId="0" applyFont="1" applyFill="1" applyBorder="1" applyAlignment="1">
      <alignment vertical="top" wrapText="1"/>
    </xf>
    <xf numFmtId="44" fontId="2" fillId="12" borderId="2" xfId="1" applyFont="1" applyFill="1" applyBorder="1" applyAlignment="1">
      <alignment vertical="top"/>
    </xf>
    <xf numFmtId="0" fontId="2" fillId="12" borderId="2" xfId="0" applyFont="1" applyFill="1" applyBorder="1" applyAlignment="1">
      <alignment vertical="top"/>
    </xf>
    <xf numFmtId="16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44" fontId="1" fillId="0" borderId="0" xfId="1" applyFont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44" fontId="12" fillId="0" borderId="0" xfId="1" applyFont="1" applyFill="1" applyBorder="1" applyAlignment="1">
      <alignment vertical="top" wrapText="1"/>
    </xf>
    <xf numFmtId="17" fontId="2" fillId="0" borderId="0" xfId="0" applyNumberFormat="1" applyFont="1" applyAlignment="1">
      <alignment vertical="top" wrapText="1"/>
    </xf>
    <xf numFmtId="44" fontId="1" fillId="0" borderId="0" xfId="1" applyFont="1" applyAlignment="1">
      <alignment vertical="top"/>
    </xf>
    <xf numFmtId="0" fontId="2" fillId="0" borderId="0" xfId="0" applyFont="1" applyAlignment="1">
      <alignment horizontal="right" vertical="top" wrapText="1"/>
    </xf>
    <xf numFmtId="16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17" fontId="0" fillId="0" borderId="0" xfId="0" applyNumberFormat="1" applyFont="1" applyAlignment="1">
      <alignment vertical="top" wrapText="1"/>
    </xf>
    <xf numFmtId="0" fontId="0" fillId="0" borderId="0" xfId="0" applyBorder="1" applyAlignment="1">
      <alignment vertical="top" wrapText="1"/>
    </xf>
    <xf numFmtId="44" fontId="1" fillId="0" borderId="0" xfId="1" applyBorder="1" applyAlignment="1">
      <alignment vertical="top"/>
    </xf>
    <xf numFmtId="44" fontId="0" fillId="0" borderId="2" xfId="1" applyFont="1" applyBorder="1" applyAlignment="1">
      <alignment vertical="top" wrapText="1"/>
    </xf>
    <xf numFmtId="44" fontId="11" fillId="0" borderId="2" xfId="1" applyFont="1" applyBorder="1" applyAlignment="1">
      <alignment vertical="top" wrapText="1"/>
    </xf>
    <xf numFmtId="16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44" fontId="13" fillId="0" borderId="0" xfId="1" applyFont="1" applyAlignment="1">
      <alignment vertical="top" wrapText="1"/>
    </xf>
    <xf numFmtId="1" fontId="13" fillId="0" borderId="0" xfId="0" applyNumberFormat="1" applyFont="1" applyAlignment="1">
      <alignment vertical="top" wrapText="1"/>
    </xf>
    <xf numFmtId="16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/>
    </xf>
    <xf numFmtId="16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44" fontId="12" fillId="0" borderId="0" xfId="1" applyFont="1" applyAlignment="1">
      <alignment vertical="top" wrapText="1"/>
    </xf>
    <xf numFmtId="44" fontId="14" fillId="0" borderId="0" xfId="1" applyFont="1" applyAlignment="1">
      <alignment vertical="top" wrapText="1"/>
    </xf>
    <xf numFmtId="44" fontId="1" fillId="0" borderId="0" xfId="1" applyFont="1" applyAlignment="1">
      <alignment horizontal="center" vertical="top" wrapText="1"/>
    </xf>
    <xf numFmtId="0" fontId="2" fillId="10" borderId="7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left" vertical="top"/>
    </xf>
    <xf numFmtId="0" fontId="2" fillId="10" borderId="8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15240</xdr:colOff>
          <xdr:row>55</xdr:row>
          <xdr:rowOff>175260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F6DF3ECA-1A8D-4FE1-9915-E4C2F84577E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A$1:$V$57" spid="_x0000_s206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7330440" cy="102336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15240</xdr:colOff>
          <xdr:row>55</xdr:row>
          <xdr:rowOff>175260</xdr:rowOff>
        </xdr:to>
        <xdr:pic>
          <xdr:nvPicPr>
            <xdr:cNvPr id="20534" name="Picture 1">
              <a:extLst>
                <a:ext uri="{FF2B5EF4-FFF2-40B4-BE49-F238E27FC236}">
                  <a16:creationId xmlns:a16="http://schemas.microsoft.com/office/drawing/2014/main" id="{17F3A5D5-4F95-45C5-859F-288D79D79F2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A$1:$V$57" spid="_x0000_s20607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7330440" cy="100507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78094bf8bff90cc/Huntingfield%20Parish%20Council/Meetings%20-%20Agendas%20and%20Minutes/13th%20November%202019/Draft%202020%20=%202021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A800-5D21-40E3-917A-A69A2E8B1966}">
  <dimension ref="A49"/>
  <sheetViews>
    <sheetView workbookViewId="0">
      <selection sqref="A1:XFD1048576"/>
    </sheetView>
  </sheetViews>
  <sheetFormatPr defaultRowHeight="14.4" x14ac:dyDescent="0.3"/>
  <sheetData>
    <row r="49" hidden="1" x14ac:dyDescent="0.3"/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7ACD7-8B5D-48ED-A131-0118829672D0}">
  <dimension ref="A1:F38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"/>
      <c r="B10" s="132"/>
    </row>
    <row r="11" spans="1:6" x14ac:dyDescent="0.3">
      <c r="A11" s="1"/>
      <c r="B11" s="132"/>
    </row>
    <row r="12" spans="1:6" x14ac:dyDescent="0.3">
      <c r="A12" s="1"/>
      <c r="B12" s="132"/>
    </row>
    <row r="13" spans="1:6" x14ac:dyDescent="0.3">
      <c r="A13" s="1"/>
      <c r="B13" s="132"/>
    </row>
    <row r="14" spans="1:6" x14ac:dyDescent="0.3">
      <c r="A14" s="145"/>
      <c r="B14" s="150"/>
    </row>
    <row r="15" spans="1:6" x14ac:dyDescent="0.3">
      <c r="A15" s="147"/>
      <c r="B15" s="148"/>
    </row>
    <row r="16" spans="1:6" ht="16.2" thickBot="1" x14ac:dyDescent="0.35">
      <c r="A16" s="2"/>
      <c r="C16" s="48"/>
    </row>
    <row r="17" spans="1:6" ht="16.2" thickTop="1" x14ac:dyDescent="0.3">
      <c r="C17" s="3"/>
    </row>
    <row r="18" spans="1:6" x14ac:dyDescent="0.3">
      <c r="C18" s="3"/>
    </row>
    <row r="19" spans="1:6" x14ac:dyDescent="0.3">
      <c r="A19" s="11"/>
      <c r="C19" s="3"/>
    </row>
    <row r="20" spans="1:6" x14ac:dyDescent="0.3">
      <c r="B20" s="3"/>
    </row>
    <row r="21" spans="1:6" ht="16.2" thickBot="1" x14ac:dyDescent="0.35">
      <c r="C21" s="48"/>
    </row>
    <row r="22" spans="1:6" ht="16.2" thickTop="1" x14ac:dyDescent="0.3">
      <c r="C22" s="3"/>
    </row>
    <row r="23" spans="1:6" x14ac:dyDescent="0.3">
      <c r="C23" s="3"/>
    </row>
    <row r="24" spans="1:6" ht="16.2" thickBot="1" x14ac:dyDescent="0.35">
      <c r="B24" s="12"/>
      <c r="D24" s="49"/>
    </row>
    <row r="25" spans="1:6" ht="16.2" thickTop="1" x14ac:dyDescent="0.3">
      <c r="A25" s="11"/>
    </row>
    <row r="26" spans="1:6" x14ac:dyDescent="0.3">
      <c r="C26" s="10"/>
      <c r="E26" s="15"/>
    </row>
    <row r="27" spans="1:6" x14ac:dyDescent="0.3">
      <c r="B27" s="11"/>
    </row>
    <row r="28" spans="1:6" x14ac:dyDescent="0.3">
      <c r="A28" s="11"/>
      <c r="D28" s="14"/>
    </row>
    <row r="29" spans="1:6" x14ac:dyDescent="0.3">
      <c r="B29" s="15"/>
      <c r="F29" s="15"/>
    </row>
    <row r="30" spans="1:6" x14ac:dyDescent="0.3">
      <c r="B30" s="15"/>
    </row>
    <row r="31" spans="1:6" x14ac:dyDescent="0.3">
      <c r="B31" s="15"/>
      <c r="E31" s="15"/>
    </row>
    <row r="32" spans="1:6" s="11" customFormat="1" ht="16.2" thickBot="1" x14ac:dyDescent="0.35">
      <c r="B32" s="12"/>
      <c r="D32" s="49"/>
      <c r="E32" s="13"/>
      <c r="F32" s="13"/>
    </row>
    <row r="33" spans="1:6" ht="16.2" thickTop="1" x14ac:dyDescent="0.3"/>
    <row r="35" spans="1:6" x14ac:dyDescent="0.3">
      <c r="A35" s="11"/>
      <c r="E35" s="15"/>
    </row>
    <row r="36" spans="1:6" s="11" customFormat="1" x14ac:dyDescent="0.3">
      <c r="D36" s="50"/>
      <c r="E36" s="13"/>
      <c r="F36" s="13"/>
    </row>
    <row r="37" spans="1:6" x14ac:dyDescent="0.3">
      <c r="A37" s="11"/>
    </row>
    <row r="38" spans="1:6" x14ac:dyDescent="0.3">
      <c r="A38" s="1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0F9B-1AE8-4551-9B23-B5125A725BC7}">
  <dimension ref="A1:F39"/>
  <sheetViews>
    <sheetView topLeftCell="A25" workbookViewId="0">
      <selection activeCell="D47" sqref="D47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"/>
      <c r="C10" s="132"/>
    </row>
    <row r="11" spans="1:6" x14ac:dyDescent="0.3">
      <c r="A11" s="1"/>
      <c r="C11" s="132"/>
    </row>
    <row r="12" spans="1:6" x14ac:dyDescent="0.3">
      <c r="A12" s="1"/>
      <c r="C12" s="132"/>
    </row>
    <row r="13" spans="1:6" x14ac:dyDescent="0.3">
      <c r="A13" s="145"/>
      <c r="C13" s="146"/>
    </row>
    <row r="14" spans="1:6" x14ac:dyDescent="0.3">
      <c r="A14" s="145"/>
      <c r="C14" s="150"/>
    </row>
    <row r="15" spans="1:6" x14ac:dyDescent="0.3">
      <c r="A15" s="145"/>
      <c r="C15" s="150"/>
    </row>
    <row r="16" spans="1:6" x14ac:dyDescent="0.3">
      <c r="A16" s="147"/>
      <c r="B16" s="147"/>
      <c r="C16" s="148"/>
    </row>
    <row r="17" spans="1:6" ht="16.2" thickBot="1" x14ac:dyDescent="0.35">
      <c r="A17" s="2"/>
      <c r="C17" s="48"/>
    </row>
    <row r="18" spans="1:6" ht="16.2" thickTop="1" x14ac:dyDescent="0.3">
      <c r="C18" s="3"/>
    </row>
    <row r="19" spans="1:6" x14ac:dyDescent="0.3">
      <c r="C19" s="3"/>
    </row>
    <row r="20" spans="1:6" x14ac:dyDescent="0.3">
      <c r="A20" s="11"/>
      <c r="C20" s="3"/>
    </row>
    <row r="21" spans="1:6" x14ac:dyDescent="0.3">
      <c r="B21" s="59"/>
      <c r="C21" s="3"/>
    </row>
    <row r="22" spans="1:6" ht="16.2" thickBot="1" x14ac:dyDescent="0.35">
      <c r="C22" s="48"/>
    </row>
    <row r="23" spans="1:6" ht="16.2" thickTop="1" x14ac:dyDescent="0.3">
      <c r="C23" s="3"/>
    </row>
    <row r="24" spans="1:6" x14ac:dyDescent="0.3">
      <c r="C24" s="3"/>
    </row>
    <row r="25" spans="1:6" ht="16.2" thickBot="1" x14ac:dyDescent="0.35">
      <c r="B25" s="12"/>
      <c r="D25" s="49"/>
    </row>
    <row r="26" spans="1:6" ht="16.2" thickTop="1" x14ac:dyDescent="0.3">
      <c r="A26" s="11"/>
    </row>
    <row r="27" spans="1:6" x14ac:dyDescent="0.3">
      <c r="C27" s="10"/>
      <c r="E27" s="15"/>
    </row>
    <row r="28" spans="1:6" x14ac:dyDescent="0.3">
      <c r="B28" s="11"/>
    </row>
    <row r="29" spans="1:6" x14ac:dyDescent="0.3">
      <c r="A29" s="11"/>
      <c r="D29" s="14"/>
    </row>
    <row r="30" spans="1:6" x14ac:dyDescent="0.3">
      <c r="B30" s="15"/>
      <c r="F30" s="15"/>
    </row>
    <row r="31" spans="1:6" x14ac:dyDescent="0.3">
      <c r="B31" s="15"/>
    </row>
    <row r="32" spans="1:6" x14ac:dyDescent="0.3">
      <c r="B32" s="15"/>
      <c r="E32" s="15"/>
    </row>
    <row r="33" spans="1:6" s="11" customFormat="1" ht="16.2" thickBot="1" x14ac:dyDescent="0.35">
      <c r="B33" s="12"/>
      <c r="D33" s="49"/>
      <c r="E33" s="13"/>
      <c r="F33" s="13"/>
    </row>
    <row r="34" spans="1:6" ht="16.2" thickTop="1" x14ac:dyDescent="0.3"/>
    <row r="36" spans="1:6" x14ac:dyDescent="0.3">
      <c r="A36" s="11"/>
      <c r="E36" s="15"/>
    </row>
    <row r="37" spans="1:6" s="11" customFormat="1" x14ac:dyDescent="0.3">
      <c r="D37" s="50"/>
      <c r="E37" s="13"/>
      <c r="F37" s="13"/>
    </row>
    <row r="38" spans="1:6" x14ac:dyDescent="0.3">
      <c r="A38" s="11"/>
    </row>
    <row r="39" spans="1:6" x14ac:dyDescent="0.3">
      <c r="A39" s="1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CFC0-CE60-4E8B-BA60-69A55675F518}">
  <dimension ref="A1:F37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45"/>
      <c r="C10" s="146"/>
    </row>
    <row r="11" spans="1:6" x14ac:dyDescent="0.3">
      <c r="A11" s="1"/>
      <c r="C11" s="132"/>
    </row>
    <row r="12" spans="1:6" x14ac:dyDescent="0.3">
      <c r="A12" s="1"/>
      <c r="C12" s="132"/>
    </row>
    <row r="13" spans="1:6" x14ac:dyDescent="0.3">
      <c r="A13" s="147"/>
      <c r="B13" s="147"/>
      <c r="C13" s="148"/>
    </row>
    <row r="14" spans="1:6" x14ac:dyDescent="0.3">
      <c r="A14" s="147"/>
      <c r="B14" s="147"/>
      <c r="C14" s="148"/>
    </row>
    <row r="15" spans="1:6" ht="16.2" thickBot="1" x14ac:dyDescent="0.35">
      <c r="A15" s="2"/>
      <c r="C15" s="48"/>
    </row>
    <row r="16" spans="1:6" ht="16.2" thickTop="1" x14ac:dyDescent="0.3">
      <c r="C16" s="3"/>
    </row>
    <row r="17" spans="1:6" x14ac:dyDescent="0.3">
      <c r="C17" s="3"/>
    </row>
    <row r="18" spans="1:6" x14ac:dyDescent="0.3">
      <c r="A18" s="11"/>
      <c r="C18" s="3"/>
    </row>
    <row r="19" spans="1:6" x14ac:dyDescent="0.3">
      <c r="B19" s="59"/>
      <c r="C19" s="3"/>
    </row>
    <row r="20" spans="1:6" ht="16.2" thickBot="1" x14ac:dyDescent="0.35">
      <c r="C20" s="48"/>
    </row>
    <row r="21" spans="1:6" ht="16.2" thickTop="1" x14ac:dyDescent="0.3">
      <c r="C21" s="3"/>
    </row>
    <row r="22" spans="1:6" x14ac:dyDescent="0.3">
      <c r="C22" s="3"/>
    </row>
    <row r="23" spans="1:6" ht="16.2" thickBot="1" x14ac:dyDescent="0.35">
      <c r="B23" s="12"/>
      <c r="D23" s="49"/>
    </row>
    <row r="24" spans="1:6" ht="16.2" thickTop="1" x14ac:dyDescent="0.3">
      <c r="A24" s="11"/>
    </row>
    <row r="25" spans="1:6" x14ac:dyDescent="0.3">
      <c r="C25" s="10"/>
      <c r="E25" s="15"/>
    </row>
    <row r="26" spans="1:6" x14ac:dyDescent="0.3">
      <c r="B26" s="11"/>
    </row>
    <row r="27" spans="1:6" x14ac:dyDescent="0.3">
      <c r="A27" s="11"/>
      <c r="D27" s="14"/>
    </row>
    <row r="28" spans="1:6" x14ac:dyDescent="0.3">
      <c r="B28" s="15"/>
      <c r="F28" s="15"/>
    </row>
    <row r="29" spans="1:6" x14ac:dyDescent="0.3">
      <c r="B29" s="15"/>
    </row>
    <row r="30" spans="1:6" x14ac:dyDescent="0.3">
      <c r="B30" s="15"/>
      <c r="E30" s="15"/>
    </row>
    <row r="31" spans="1:6" s="11" customFormat="1" ht="16.2" thickBot="1" x14ac:dyDescent="0.35">
      <c r="B31" s="12"/>
      <c r="D31" s="49"/>
      <c r="E31" s="13"/>
      <c r="F31" s="13"/>
    </row>
    <row r="32" spans="1:6" ht="16.2" thickTop="1" x14ac:dyDescent="0.3"/>
    <row r="34" spans="1:6" x14ac:dyDescent="0.3">
      <c r="A34" s="11"/>
      <c r="E34" s="15"/>
    </row>
    <row r="35" spans="1:6" s="11" customFormat="1" x14ac:dyDescent="0.3">
      <c r="D35" s="50"/>
      <c r="E35" s="13"/>
      <c r="F35" s="13"/>
    </row>
    <row r="36" spans="1:6" x14ac:dyDescent="0.3">
      <c r="A36" s="11"/>
    </row>
    <row r="37" spans="1:6" x14ac:dyDescent="0.3">
      <c r="A37" s="1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DCF0-4B99-4F0C-83ED-6C1A4FE872E8}">
  <dimension ref="A1:F34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47"/>
      <c r="B10" s="147"/>
      <c r="C10" s="148"/>
    </row>
    <row r="11" spans="1:6" x14ac:dyDescent="0.3">
      <c r="A11" s="147"/>
      <c r="B11" s="147"/>
      <c r="C11" s="148"/>
    </row>
    <row r="12" spans="1:6" ht="16.2" thickBot="1" x14ac:dyDescent="0.35">
      <c r="A12" s="2"/>
      <c r="C12" s="48"/>
    </row>
    <row r="13" spans="1:6" ht="16.2" thickTop="1" x14ac:dyDescent="0.3">
      <c r="C13" s="3"/>
    </row>
    <row r="14" spans="1:6" x14ac:dyDescent="0.3">
      <c r="C14" s="3"/>
    </row>
    <row r="15" spans="1:6" x14ac:dyDescent="0.3">
      <c r="A15" s="11"/>
      <c r="C15" s="3"/>
    </row>
    <row r="16" spans="1:6" x14ac:dyDescent="0.3">
      <c r="B16" s="59"/>
      <c r="C16" s="3"/>
    </row>
    <row r="17" spans="1:6" ht="16.2" thickBot="1" x14ac:dyDescent="0.35">
      <c r="C17" s="48"/>
    </row>
    <row r="18" spans="1:6" ht="16.2" thickTop="1" x14ac:dyDescent="0.3">
      <c r="C18" s="3"/>
    </row>
    <row r="19" spans="1:6" x14ac:dyDescent="0.3">
      <c r="C19" s="3"/>
    </row>
    <row r="20" spans="1:6" ht="16.2" thickBot="1" x14ac:dyDescent="0.35">
      <c r="B20" s="12"/>
      <c r="D20" s="49"/>
    </row>
    <row r="21" spans="1:6" ht="16.2" thickTop="1" x14ac:dyDescent="0.3">
      <c r="A21" s="11"/>
    </row>
    <row r="22" spans="1:6" x14ac:dyDescent="0.3">
      <c r="C22" s="10"/>
      <c r="E22" s="15"/>
    </row>
    <row r="23" spans="1:6" x14ac:dyDescent="0.3">
      <c r="B23" s="11"/>
    </row>
    <row r="24" spans="1:6" x14ac:dyDescent="0.3">
      <c r="A24" s="11"/>
      <c r="D24" s="14"/>
    </row>
    <row r="25" spans="1:6" x14ac:dyDescent="0.3">
      <c r="B25" s="15"/>
      <c r="F25" s="15"/>
    </row>
    <row r="26" spans="1:6" x14ac:dyDescent="0.3">
      <c r="B26" s="15"/>
    </row>
    <row r="27" spans="1:6" x14ac:dyDescent="0.3">
      <c r="B27" s="15"/>
      <c r="E27" s="15"/>
    </row>
    <row r="28" spans="1:6" s="11" customFormat="1" ht="16.2" thickBot="1" x14ac:dyDescent="0.35">
      <c r="B28" s="12"/>
      <c r="D28" s="49"/>
      <c r="E28" s="13"/>
      <c r="F28" s="13"/>
    </row>
    <row r="29" spans="1:6" ht="16.2" thickTop="1" x14ac:dyDescent="0.3"/>
    <row r="31" spans="1:6" x14ac:dyDescent="0.3">
      <c r="A31" s="11"/>
      <c r="E31" s="15"/>
    </row>
    <row r="32" spans="1:6" s="11" customFormat="1" x14ac:dyDescent="0.3">
      <c r="D32" s="50"/>
      <c r="E32" s="13"/>
      <c r="F32" s="13"/>
    </row>
    <row r="33" spans="1:1" x14ac:dyDescent="0.3">
      <c r="A33" s="11"/>
    </row>
    <row r="34" spans="1:1" x14ac:dyDescent="0.3">
      <c r="A34" s="11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8E02-32BB-4B45-BCDC-3E5ABEE31DA3}">
  <dimension ref="A1:H43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8" ht="23.4" x14ac:dyDescent="0.45">
      <c r="B1" s="16"/>
      <c r="C1" s="16"/>
    </row>
    <row r="2" spans="1:8" x14ac:dyDescent="0.3">
      <c r="B2" s="11"/>
    </row>
    <row r="3" spans="1:8" ht="23.4" x14ac:dyDescent="0.45">
      <c r="A3" s="16"/>
    </row>
    <row r="4" spans="1:8" x14ac:dyDescent="0.3">
      <c r="C4" s="11"/>
      <c r="D4" s="51"/>
    </row>
    <row r="5" spans="1:8" x14ac:dyDescent="0.3">
      <c r="A5" s="11"/>
    </row>
    <row r="6" spans="1:8" x14ac:dyDescent="0.3">
      <c r="B6" s="38"/>
    </row>
    <row r="7" spans="1:8" x14ac:dyDescent="0.3">
      <c r="F7" s="131"/>
    </row>
    <row r="8" spans="1:8" ht="16.2" thickBot="1" x14ac:dyDescent="0.35">
      <c r="C8" s="11"/>
      <c r="D8" s="56"/>
    </row>
    <row r="9" spans="1:8" ht="16.2" thickTop="1" x14ac:dyDescent="0.3">
      <c r="A9" s="11"/>
    </row>
    <row r="10" spans="1:8" x14ac:dyDescent="0.3">
      <c r="A10" s="1"/>
      <c r="B10" s="59"/>
    </row>
    <row r="11" spans="1:8" x14ac:dyDescent="0.3">
      <c r="A11" s="147"/>
      <c r="B11" s="147"/>
      <c r="C11" s="148"/>
    </row>
    <row r="12" spans="1:8" x14ac:dyDescent="0.3">
      <c r="A12" s="147"/>
      <c r="B12" s="147"/>
      <c r="C12" s="148"/>
    </row>
    <row r="13" spans="1:8" x14ac:dyDescent="0.3">
      <c r="A13" s="1"/>
      <c r="B13" s="59"/>
      <c r="C13" s="148"/>
      <c r="H13" s="15"/>
    </row>
    <row r="14" spans="1:8" x14ac:dyDescent="0.3">
      <c r="A14" s="145"/>
      <c r="B14" s="59"/>
      <c r="C14" s="146"/>
      <c r="H14" s="15"/>
    </row>
    <row r="15" spans="1:8" x14ac:dyDescent="0.3">
      <c r="A15" s="1"/>
      <c r="B15" s="59"/>
      <c r="C15" s="132"/>
      <c r="H15" s="15"/>
    </row>
    <row r="16" spans="1:8" x14ac:dyDescent="0.3">
      <c r="A16" s="1"/>
      <c r="B16" s="59"/>
      <c r="C16" s="132"/>
      <c r="H16" s="15"/>
    </row>
    <row r="17" spans="1:8" x14ac:dyDescent="0.3">
      <c r="A17" s="1"/>
      <c r="B17" s="59"/>
      <c r="C17" s="132"/>
      <c r="H17" s="15"/>
    </row>
    <row r="18" spans="1:8" x14ac:dyDescent="0.3">
      <c r="A18" s="1"/>
      <c r="B18" s="59"/>
      <c r="C18" s="132"/>
      <c r="H18" s="15"/>
    </row>
    <row r="19" spans="1:8" x14ac:dyDescent="0.3">
      <c r="A19" s="1"/>
      <c r="B19" s="59"/>
      <c r="C19" s="132"/>
      <c r="H19" s="15"/>
    </row>
    <row r="20" spans="1:8" x14ac:dyDescent="0.3">
      <c r="A20" s="1"/>
      <c r="B20" s="59"/>
    </row>
    <row r="21" spans="1:8" ht="16.2" thickBot="1" x14ac:dyDescent="0.35">
      <c r="A21" s="2"/>
      <c r="C21" s="48"/>
    </row>
    <row r="22" spans="1:8" ht="16.2" thickTop="1" x14ac:dyDescent="0.3">
      <c r="C22" s="3"/>
    </row>
    <row r="23" spans="1:8" x14ac:dyDescent="0.3">
      <c r="C23" s="3"/>
    </row>
    <row r="24" spans="1:8" x14ac:dyDescent="0.3">
      <c r="A24" s="11"/>
      <c r="C24" s="3"/>
    </row>
    <row r="25" spans="1:8" x14ac:dyDescent="0.3">
      <c r="B25" s="59"/>
      <c r="C25" s="3"/>
    </row>
    <row r="26" spans="1:8" ht="16.2" thickBot="1" x14ac:dyDescent="0.35">
      <c r="C26" s="48"/>
    </row>
    <row r="27" spans="1:8" ht="16.2" thickTop="1" x14ac:dyDescent="0.3">
      <c r="C27" s="3"/>
    </row>
    <row r="28" spans="1:8" x14ac:dyDescent="0.3">
      <c r="C28" s="3"/>
    </row>
    <row r="29" spans="1:8" ht="16.2" thickBot="1" x14ac:dyDescent="0.35">
      <c r="B29" s="12"/>
      <c r="D29" s="49"/>
    </row>
    <row r="30" spans="1:8" ht="16.2" thickTop="1" x14ac:dyDescent="0.3">
      <c r="A30" s="11"/>
    </row>
    <row r="31" spans="1:8" x14ac:dyDescent="0.3">
      <c r="C31" s="10"/>
      <c r="E31" s="15"/>
    </row>
    <row r="32" spans="1:8" x14ac:dyDescent="0.3">
      <c r="B32" s="11"/>
    </row>
    <row r="33" spans="1:6" x14ac:dyDescent="0.3">
      <c r="A33" s="11"/>
      <c r="D33" s="14"/>
    </row>
    <row r="34" spans="1:6" x14ac:dyDescent="0.3">
      <c r="B34" s="15"/>
      <c r="F34" s="15"/>
    </row>
    <row r="35" spans="1:6" x14ac:dyDescent="0.3">
      <c r="B35" s="15"/>
    </row>
    <row r="36" spans="1:6" x14ac:dyDescent="0.3">
      <c r="B36" s="15"/>
      <c r="E36" s="15"/>
    </row>
    <row r="37" spans="1:6" s="11" customFormat="1" ht="16.2" thickBot="1" x14ac:dyDescent="0.35">
      <c r="B37" s="12"/>
      <c r="D37" s="49"/>
      <c r="E37" s="13"/>
      <c r="F37" s="13"/>
    </row>
    <row r="38" spans="1:6" ht="16.2" thickTop="1" x14ac:dyDescent="0.3"/>
    <row r="40" spans="1:6" x14ac:dyDescent="0.3">
      <c r="A40" s="11"/>
      <c r="E40" s="15"/>
    </row>
    <row r="41" spans="1:6" s="11" customFormat="1" x14ac:dyDescent="0.3">
      <c r="D41" s="50"/>
      <c r="E41" s="13"/>
      <c r="F41" s="13"/>
    </row>
    <row r="42" spans="1:6" x14ac:dyDescent="0.3">
      <c r="A42" s="11"/>
    </row>
    <row r="43" spans="1:6" x14ac:dyDescent="0.3">
      <c r="A43" s="11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3809-585F-4C55-B33D-9B2385C6D676}">
  <dimension ref="A1:H40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8" ht="23.4" x14ac:dyDescent="0.45">
      <c r="B1" s="16" t="s">
        <v>82</v>
      </c>
      <c r="C1" s="16"/>
    </row>
    <row r="2" spans="1:8" x14ac:dyDescent="0.3">
      <c r="B2" s="11"/>
    </row>
    <row r="3" spans="1:8" ht="23.4" x14ac:dyDescent="0.45">
      <c r="A3" s="16" t="s">
        <v>83</v>
      </c>
    </row>
    <row r="4" spans="1:8" x14ac:dyDescent="0.3">
      <c r="C4" s="11" t="s">
        <v>84</v>
      </c>
      <c r="D4" s="51">
        <v>43616</v>
      </c>
    </row>
    <row r="5" spans="1:8" x14ac:dyDescent="0.3">
      <c r="A5" s="11" t="s">
        <v>85</v>
      </c>
    </row>
    <row r="6" spans="1:8" x14ac:dyDescent="0.3">
      <c r="A6" s="9" t="s">
        <v>86</v>
      </c>
      <c r="B6" s="38"/>
      <c r="D6" s="10">
        <v>9524.6299999999992</v>
      </c>
    </row>
    <row r="7" spans="1:8" x14ac:dyDescent="0.3">
      <c r="A7" s="9" t="s">
        <v>87</v>
      </c>
      <c r="D7" s="10">
        <v>19820.189999999999</v>
      </c>
      <c r="F7" s="131"/>
    </row>
    <row r="8" spans="1:8" ht="16.2" thickBot="1" x14ac:dyDescent="0.35">
      <c r="C8" s="11" t="s">
        <v>88</v>
      </c>
      <c r="D8" s="56">
        <f>SUM(D6:D7)</f>
        <v>29344.82</v>
      </c>
    </row>
    <row r="9" spans="1:8" ht="16.2" thickTop="1" x14ac:dyDescent="0.3">
      <c r="A9" s="11" t="s">
        <v>89</v>
      </c>
    </row>
    <row r="10" spans="1:8" x14ac:dyDescent="0.3">
      <c r="A10" s="1"/>
      <c r="B10" s="59"/>
    </row>
    <row r="11" spans="1:8" x14ac:dyDescent="0.3">
      <c r="A11" s="147" t="s">
        <v>104</v>
      </c>
      <c r="B11" s="147"/>
      <c r="C11" s="148">
        <v>250</v>
      </c>
    </row>
    <row r="12" spans="1:8" x14ac:dyDescent="0.3">
      <c r="A12" s="147" t="s">
        <v>103</v>
      </c>
      <c r="B12" s="147"/>
      <c r="C12" s="148">
        <v>180</v>
      </c>
    </row>
    <row r="13" spans="1:8" x14ac:dyDescent="0.3">
      <c r="A13" s="1" t="s">
        <v>109</v>
      </c>
      <c r="B13" s="59"/>
      <c r="C13" s="148">
        <v>134.82</v>
      </c>
      <c r="H13" s="15"/>
    </row>
    <row r="14" spans="1:8" x14ac:dyDescent="0.3">
      <c r="A14" s="1" t="s">
        <v>110</v>
      </c>
      <c r="B14" s="59"/>
      <c r="C14" s="148">
        <v>167.32</v>
      </c>
    </row>
    <row r="15" spans="1:8" x14ac:dyDescent="0.3">
      <c r="A15" s="1"/>
      <c r="B15" s="59"/>
    </row>
    <row r="16" spans="1:8" x14ac:dyDescent="0.3">
      <c r="A16" s="1"/>
      <c r="B16" s="59"/>
    </row>
    <row r="17" spans="1:6" x14ac:dyDescent="0.3">
      <c r="A17" s="1"/>
      <c r="B17" s="59"/>
    </row>
    <row r="18" spans="1:6" ht="16.2" thickBot="1" x14ac:dyDescent="0.35">
      <c r="A18" s="2"/>
      <c r="C18" s="48">
        <f>SUM(C11:C17)</f>
        <v>732.13999999999987</v>
      </c>
    </row>
    <row r="19" spans="1:6" ht="16.2" thickTop="1" x14ac:dyDescent="0.3">
      <c r="C19" s="3"/>
    </row>
    <row r="20" spans="1:6" x14ac:dyDescent="0.3">
      <c r="C20" s="3"/>
    </row>
    <row r="21" spans="1:6" x14ac:dyDescent="0.3">
      <c r="A21" s="11" t="s">
        <v>90</v>
      </c>
      <c r="C21" s="3"/>
    </row>
    <row r="22" spans="1:6" x14ac:dyDescent="0.3">
      <c r="B22" s="59"/>
      <c r="C22" s="3"/>
    </row>
    <row r="23" spans="1:6" ht="16.2" thickBot="1" x14ac:dyDescent="0.35">
      <c r="C23" s="48">
        <f>SUM(B22:B22)</f>
        <v>0</v>
      </c>
    </row>
    <row r="24" spans="1:6" ht="16.2" thickTop="1" x14ac:dyDescent="0.3">
      <c r="C24" s="3"/>
    </row>
    <row r="25" spans="1:6" x14ac:dyDescent="0.3">
      <c r="C25" s="3"/>
    </row>
    <row r="26" spans="1:6" ht="16.2" thickBot="1" x14ac:dyDescent="0.35">
      <c r="B26" s="12">
        <f>D4</f>
        <v>43616</v>
      </c>
      <c r="D26" s="49">
        <f>D8-C18+C23</f>
        <v>28612.68</v>
      </c>
    </row>
    <row r="27" spans="1:6" ht="16.2" thickTop="1" x14ac:dyDescent="0.3">
      <c r="A27" s="11" t="s">
        <v>91</v>
      </c>
    </row>
    <row r="28" spans="1:6" x14ac:dyDescent="0.3">
      <c r="C28" s="10"/>
      <c r="E28" s="15"/>
    </row>
    <row r="29" spans="1:6" x14ac:dyDescent="0.3">
      <c r="B29" s="11"/>
    </row>
    <row r="30" spans="1:6" x14ac:dyDescent="0.3">
      <c r="A30" s="11" t="s">
        <v>107</v>
      </c>
      <c r="D30" s="14">
        <v>25823.22</v>
      </c>
    </row>
    <row r="31" spans="1:6" x14ac:dyDescent="0.3">
      <c r="A31" s="9" t="s">
        <v>92</v>
      </c>
      <c r="B31" s="15" t="e">
        <f>#REF!</f>
        <v>#REF!</v>
      </c>
      <c r="D31" s="10">
        <f>SUM(C28:C30)</f>
        <v>0</v>
      </c>
      <c r="F31" s="15"/>
    </row>
    <row r="32" spans="1:6" x14ac:dyDescent="0.3">
      <c r="A32" s="9" t="s">
        <v>93</v>
      </c>
      <c r="B32" s="15">
        <f>'Income for Parish Council'!C10</f>
        <v>3188.95</v>
      </c>
    </row>
    <row r="33" spans="1:6" x14ac:dyDescent="0.3">
      <c r="B33" s="15"/>
      <c r="E33" s="15"/>
    </row>
    <row r="34" spans="1:6" s="11" customFormat="1" ht="16.2" thickBot="1" x14ac:dyDescent="0.35">
      <c r="A34" s="11" t="s">
        <v>94</v>
      </c>
      <c r="B34" s="12">
        <f>B26</f>
        <v>43616</v>
      </c>
      <c r="D34" s="49" t="e">
        <f>D30-B31+B32</f>
        <v>#REF!</v>
      </c>
      <c r="E34" s="13"/>
      <c r="F34" s="13"/>
    </row>
    <row r="35" spans="1:6" ht="16.2" thickTop="1" x14ac:dyDescent="0.3"/>
    <row r="37" spans="1:6" x14ac:dyDescent="0.3">
      <c r="A37" s="11" t="s">
        <v>95</v>
      </c>
      <c r="B37" s="9" t="s">
        <v>96</v>
      </c>
      <c r="E37" s="15"/>
    </row>
    <row r="38" spans="1:6" s="11" customFormat="1" x14ac:dyDescent="0.3">
      <c r="B38" s="11" t="s">
        <v>97</v>
      </c>
      <c r="D38" s="50"/>
      <c r="E38" s="13"/>
      <c r="F38" s="13"/>
    </row>
    <row r="39" spans="1:6" x14ac:dyDescent="0.3">
      <c r="A39" s="11"/>
    </row>
    <row r="40" spans="1:6" x14ac:dyDescent="0.3">
      <c r="A40" s="11" t="s">
        <v>0</v>
      </c>
      <c r="B40" s="9" t="s">
        <v>98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B160-C0CC-480E-8EAD-3E32507A13FD}">
  <dimension ref="A1:H40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8" ht="23.4" x14ac:dyDescent="0.45">
      <c r="B1" s="16" t="s">
        <v>82</v>
      </c>
      <c r="C1" s="16"/>
    </row>
    <row r="2" spans="1:8" x14ac:dyDescent="0.3">
      <c r="B2" s="11"/>
    </row>
    <row r="3" spans="1:8" ht="23.4" x14ac:dyDescent="0.45">
      <c r="A3" s="16" t="s">
        <v>83</v>
      </c>
    </row>
    <row r="4" spans="1:8" x14ac:dyDescent="0.3">
      <c r="C4" s="11" t="s">
        <v>84</v>
      </c>
      <c r="D4" s="51">
        <v>43585</v>
      </c>
    </row>
    <row r="5" spans="1:8" x14ac:dyDescent="0.3">
      <c r="A5" s="11" t="s">
        <v>85</v>
      </c>
    </row>
    <row r="6" spans="1:8" x14ac:dyDescent="0.3">
      <c r="A6" s="9" t="s">
        <v>86</v>
      </c>
      <c r="B6" s="38"/>
      <c r="D6" s="10">
        <v>9524.6299999999992</v>
      </c>
    </row>
    <row r="7" spans="1:8" x14ac:dyDescent="0.3">
      <c r="A7" s="9" t="s">
        <v>87</v>
      </c>
      <c r="D7" s="10">
        <v>19819.38</v>
      </c>
      <c r="F7" s="131"/>
    </row>
    <row r="8" spans="1:8" ht="16.2" thickBot="1" x14ac:dyDescent="0.35">
      <c r="C8" s="11" t="s">
        <v>88</v>
      </c>
      <c r="D8" s="56">
        <f>SUM(D6:D7)</f>
        <v>29344.010000000002</v>
      </c>
    </row>
    <row r="9" spans="1:8" ht="16.2" thickTop="1" x14ac:dyDescent="0.3">
      <c r="A9" s="11" t="s">
        <v>89</v>
      </c>
    </row>
    <row r="10" spans="1:8" x14ac:dyDescent="0.3">
      <c r="A10" s="1"/>
      <c r="B10" s="59"/>
    </row>
    <row r="11" spans="1:8" x14ac:dyDescent="0.3">
      <c r="A11" s="147" t="s">
        <v>104</v>
      </c>
      <c r="B11" s="147"/>
      <c r="C11" s="148">
        <v>250</v>
      </c>
    </row>
    <row r="12" spans="1:8" x14ac:dyDescent="0.3">
      <c r="A12" s="147" t="s">
        <v>103</v>
      </c>
      <c r="B12" s="147"/>
      <c r="C12" s="148">
        <v>180</v>
      </c>
    </row>
    <row r="13" spans="1:8" x14ac:dyDescent="0.3">
      <c r="A13" s="1"/>
      <c r="B13" s="59"/>
      <c r="H13" s="15"/>
    </row>
    <row r="14" spans="1:8" x14ac:dyDescent="0.3">
      <c r="A14" s="1"/>
      <c r="B14" s="59"/>
    </row>
    <row r="15" spans="1:8" x14ac:dyDescent="0.3">
      <c r="A15" s="1"/>
      <c r="B15" s="59"/>
    </row>
    <row r="16" spans="1:8" x14ac:dyDescent="0.3">
      <c r="A16" s="1"/>
      <c r="B16" s="59"/>
    </row>
    <row r="17" spans="1:6" x14ac:dyDescent="0.3">
      <c r="A17" s="1"/>
      <c r="B17" s="59"/>
    </row>
    <row r="18" spans="1:6" ht="16.2" thickBot="1" x14ac:dyDescent="0.35">
      <c r="A18" s="2"/>
      <c r="C18" s="48">
        <f>SUM(C11:C17)</f>
        <v>430</v>
      </c>
    </row>
    <row r="19" spans="1:6" ht="16.2" thickTop="1" x14ac:dyDescent="0.3">
      <c r="C19" s="3"/>
    </row>
    <row r="20" spans="1:6" x14ac:dyDescent="0.3">
      <c r="C20" s="3"/>
    </row>
    <row r="21" spans="1:6" x14ac:dyDescent="0.3">
      <c r="A21" s="11" t="s">
        <v>90</v>
      </c>
      <c r="C21" s="3"/>
    </row>
    <row r="22" spans="1:6" x14ac:dyDescent="0.3">
      <c r="B22" s="59"/>
      <c r="C22" s="3"/>
    </row>
    <row r="23" spans="1:6" ht="16.2" thickBot="1" x14ac:dyDescent="0.35">
      <c r="C23" s="48">
        <f>SUM(B22:B22)</f>
        <v>0</v>
      </c>
    </row>
    <row r="24" spans="1:6" ht="16.2" thickTop="1" x14ac:dyDescent="0.3">
      <c r="C24" s="3"/>
    </row>
    <row r="25" spans="1:6" x14ac:dyDescent="0.3">
      <c r="C25" s="3"/>
    </row>
    <row r="26" spans="1:6" ht="16.2" thickBot="1" x14ac:dyDescent="0.35">
      <c r="B26" s="12">
        <f>D4</f>
        <v>43585</v>
      </c>
      <c r="D26" s="49">
        <f>D8-C18+C23</f>
        <v>28914.010000000002</v>
      </c>
    </row>
    <row r="27" spans="1:6" ht="16.2" thickTop="1" x14ac:dyDescent="0.3">
      <c r="A27" s="11" t="s">
        <v>91</v>
      </c>
    </row>
    <row r="28" spans="1:6" x14ac:dyDescent="0.3">
      <c r="C28" s="10"/>
      <c r="E28" s="15"/>
    </row>
    <row r="29" spans="1:6" x14ac:dyDescent="0.3">
      <c r="B29" s="11"/>
    </row>
    <row r="30" spans="1:6" x14ac:dyDescent="0.3">
      <c r="A30" s="11" t="s">
        <v>107</v>
      </c>
      <c r="D30" s="14">
        <v>25823.22</v>
      </c>
    </row>
    <row r="31" spans="1:6" x14ac:dyDescent="0.3">
      <c r="A31" s="9" t="s">
        <v>92</v>
      </c>
      <c r="B31" s="15" t="e">
        <f>#REF!</f>
        <v>#REF!</v>
      </c>
      <c r="D31" s="10">
        <f>SUM(C28:C30)</f>
        <v>0</v>
      </c>
      <c r="F31" s="15"/>
    </row>
    <row r="32" spans="1:6" x14ac:dyDescent="0.3">
      <c r="A32" s="9" t="s">
        <v>93</v>
      </c>
      <c r="B32" s="15">
        <f>'Income for Parish Council'!C8</f>
        <v>3188.25</v>
      </c>
    </row>
    <row r="33" spans="1:6" x14ac:dyDescent="0.3">
      <c r="B33" s="15"/>
      <c r="E33" s="15"/>
    </row>
    <row r="34" spans="1:6" s="11" customFormat="1" ht="16.2" thickBot="1" x14ac:dyDescent="0.35">
      <c r="A34" s="11" t="s">
        <v>94</v>
      </c>
      <c r="B34" s="12">
        <f>B26</f>
        <v>43585</v>
      </c>
      <c r="D34" s="49" t="e">
        <f>D30-B31+B32</f>
        <v>#REF!</v>
      </c>
      <c r="E34" s="13"/>
      <c r="F34" s="13"/>
    </row>
    <row r="35" spans="1:6" ht="16.2" thickTop="1" x14ac:dyDescent="0.3"/>
    <row r="37" spans="1:6" x14ac:dyDescent="0.3">
      <c r="A37" s="11" t="s">
        <v>95</v>
      </c>
      <c r="B37" s="9" t="s">
        <v>96</v>
      </c>
      <c r="E37" s="15"/>
    </row>
    <row r="38" spans="1:6" s="11" customFormat="1" x14ac:dyDescent="0.3">
      <c r="B38" s="11" t="s">
        <v>97</v>
      </c>
      <c r="D38" s="50"/>
      <c r="E38" s="13"/>
      <c r="F38" s="13"/>
    </row>
    <row r="39" spans="1:6" x14ac:dyDescent="0.3">
      <c r="A39" s="11"/>
    </row>
    <row r="40" spans="1:6" x14ac:dyDescent="0.3">
      <c r="A40" s="11" t="s">
        <v>0</v>
      </c>
      <c r="B40" s="9" t="s">
        <v>98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8D69-276C-4F83-B776-C3AAEA35DAF7}">
  <sheetPr>
    <pageSetUpPr fitToPage="1"/>
  </sheetPr>
  <dimension ref="A1:T81"/>
  <sheetViews>
    <sheetView tabSelected="1" workbookViewId="0">
      <pane xSplit="4" ySplit="1" topLeftCell="E34" activePane="bottomRight" state="frozen"/>
      <selection pane="topRight" activeCell="D1" sqref="D1"/>
      <selection pane="bottomLeft" activeCell="A2" sqref="A2"/>
      <selection pane="bottomRight" activeCell="U34" sqref="U34"/>
    </sheetView>
  </sheetViews>
  <sheetFormatPr defaultColWidth="9.109375" defaultRowHeight="14.4" x14ac:dyDescent="0.3"/>
  <cols>
    <col min="1" max="1" width="21" style="1" bestFit="1" customWidth="1"/>
    <col min="2" max="2" width="11.44140625" style="7" bestFit="1" customWidth="1"/>
    <col min="3" max="3" width="10.44140625" style="7" bestFit="1" customWidth="1"/>
    <col min="4" max="4" width="0.33203125" style="1" customWidth="1"/>
    <col min="5" max="5" width="10.44140625" style="7" bestFit="1" customWidth="1"/>
    <col min="6" max="6" width="8.88671875" style="7" bestFit="1" customWidth="1"/>
    <col min="7" max="7" width="10.44140625" style="7" bestFit="1" customWidth="1"/>
    <col min="8" max="9" width="8.88671875" style="7" customWidth="1"/>
    <col min="10" max="10" width="10.44140625" style="7" customWidth="1"/>
    <col min="11" max="11" width="10.33203125" style="7" bestFit="1" customWidth="1"/>
    <col min="12" max="12" width="9" style="7" customWidth="1"/>
    <col min="13" max="13" width="10.5546875" style="7" customWidth="1"/>
    <col min="14" max="14" width="9" style="7" customWidth="1"/>
    <col min="15" max="15" width="8.88671875" style="7" customWidth="1"/>
    <col min="16" max="16" width="11.44140625" style="7" customWidth="1"/>
    <col min="17" max="17" width="11.44140625" style="7" bestFit="1" customWidth="1"/>
    <col min="18" max="18" width="13" style="1" customWidth="1"/>
    <col min="19" max="19" width="10.88671875" style="1" bestFit="1" customWidth="1"/>
    <col min="20" max="16384" width="9.109375" style="1"/>
  </cols>
  <sheetData>
    <row r="1" spans="1:18" s="8" customFormat="1" ht="31.2" x14ac:dyDescent="0.3">
      <c r="A1" s="34"/>
      <c r="B1" s="35" t="s">
        <v>112</v>
      </c>
      <c r="C1" s="35" t="s">
        <v>27</v>
      </c>
      <c r="D1" s="36"/>
      <c r="E1" s="35" t="s">
        <v>34</v>
      </c>
      <c r="F1" s="35" t="s">
        <v>13</v>
      </c>
      <c r="G1" s="35" t="s">
        <v>35</v>
      </c>
      <c r="H1" s="35" t="s">
        <v>36</v>
      </c>
      <c r="I1" s="35" t="s">
        <v>14</v>
      </c>
      <c r="J1" s="35" t="s">
        <v>37</v>
      </c>
      <c r="K1" s="35" t="s">
        <v>38</v>
      </c>
      <c r="L1" s="35" t="s">
        <v>39</v>
      </c>
      <c r="M1" s="35" t="s">
        <v>40</v>
      </c>
      <c r="N1" s="35" t="s">
        <v>41</v>
      </c>
      <c r="O1" s="35" t="s">
        <v>42</v>
      </c>
      <c r="P1" s="35" t="s">
        <v>43</v>
      </c>
      <c r="Q1" s="35" t="s">
        <v>15</v>
      </c>
      <c r="R1" s="37" t="s">
        <v>44</v>
      </c>
    </row>
    <row r="2" spans="1:18" ht="18" x14ac:dyDescent="0.3">
      <c r="A2" s="30" t="s">
        <v>29</v>
      </c>
      <c r="R2" s="31"/>
    </row>
    <row r="3" spans="1:18" x14ac:dyDescent="0.3">
      <c r="A3" s="174" t="s">
        <v>17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6"/>
    </row>
    <row r="4" spans="1:18" x14ac:dyDescent="0.3">
      <c r="A4" s="52" t="s">
        <v>18</v>
      </c>
      <c r="B4" s="62">
        <v>3587.12</v>
      </c>
      <c r="C4" s="62">
        <v>3621.53</v>
      </c>
      <c r="D4" s="63"/>
      <c r="E4" s="64"/>
      <c r="F4" s="64"/>
      <c r="G4" s="64" t="e">
        <f>182.2+#REF!</f>
        <v>#REF!</v>
      </c>
      <c r="H4" s="64">
        <v>112.24</v>
      </c>
      <c r="I4" s="64"/>
      <c r="J4" s="62">
        <v>737.03</v>
      </c>
      <c r="K4" s="62"/>
      <c r="L4" s="62"/>
      <c r="M4" s="62"/>
      <c r="N4" s="62"/>
      <c r="O4" s="62"/>
      <c r="P4" s="62"/>
      <c r="Q4" s="62" t="e">
        <f>SUM(E4:P4)</f>
        <v>#REF!</v>
      </c>
      <c r="R4" s="129" t="e">
        <f>C4-Q4</f>
        <v>#REF!</v>
      </c>
    </row>
    <row r="5" spans="1:18" x14ac:dyDescent="0.3">
      <c r="A5" s="52" t="s">
        <v>45</v>
      </c>
      <c r="B5" s="62">
        <v>553.84</v>
      </c>
      <c r="C5" s="62">
        <v>275</v>
      </c>
      <c r="D5" s="63"/>
      <c r="E5" s="62">
        <v>18</v>
      </c>
      <c r="F5" s="62"/>
      <c r="G5" s="62">
        <v>48.72</v>
      </c>
      <c r="H5" s="62"/>
      <c r="J5" s="62"/>
      <c r="K5" s="62">
        <v>77.709999999999994</v>
      </c>
      <c r="L5" s="62"/>
      <c r="N5" s="62"/>
      <c r="O5" s="62"/>
      <c r="P5" s="62"/>
      <c r="Q5" s="62">
        <f>SUM(E5:P5)</f>
        <v>144.43</v>
      </c>
      <c r="R5" s="129">
        <f t="shared" ref="R5:R8" si="0">C5-Q5</f>
        <v>130.57</v>
      </c>
    </row>
    <row r="6" spans="1:18" x14ac:dyDescent="0.3">
      <c r="A6" s="52" t="s">
        <v>19</v>
      </c>
      <c r="B6" s="62">
        <v>80</v>
      </c>
      <c r="C6" s="62">
        <v>100</v>
      </c>
      <c r="D6" s="63"/>
      <c r="E6" s="62"/>
      <c r="F6" s="62"/>
      <c r="G6" s="62">
        <v>80</v>
      </c>
      <c r="H6" s="62"/>
      <c r="I6" s="62"/>
      <c r="J6" s="62"/>
      <c r="K6" s="62"/>
      <c r="L6" s="62"/>
      <c r="M6" s="62"/>
      <c r="N6" s="62"/>
      <c r="O6" s="62"/>
      <c r="P6" s="62"/>
      <c r="Q6" s="62">
        <f>SUM(E6:P6)</f>
        <v>80</v>
      </c>
      <c r="R6" s="129">
        <f t="shared" si="0"/>
        <v>20</v>
      </c>
    </row>
    <row r="7" spans="1:18" ht="28.8" x14ac:dyDescent="0.3">
      <c r="A7" s="52" t="s">
        <v>81</v>
      </c>
      <c r="B7" s="62">
        <v>209.82</v>
      </c>
      <c r="C7" s="62">
        <v>275</v>
      </c>
      <c r="D7" s="63"/>
      <c r="E7" s="62">
        <v>139.43</v>
      </c>
      <c r="F7" s="62"/>
      <c r="H7" s="62"/>
      <c r="I7" s="62"/>
      <c r="J7" s="62"/>
      <c r="K7" s="62"/>
      <c r="L7" s="62">
        <v>60</v>
      </c>
      <c r="M7" s="62"/>
      <c r="N7" s="62"/>
      <c r="O7" s="62"/>
      <c r="P7" s="62"/>
      <c r="Q7" s="62">
        <f>SUM(E7:P7)</f>
        <v>199.43</v>
      </c>
      <c r="R7" s="129">
        <f t="shared" si="0"/>
        <v>75.569999999999993</v>
      </c>
    </row>
    <row r="8" spans="1:18" x14ac:dyDescent="0.3">
      <c r="A8" s="52" t="s">
        <v>46</v>
      </c>
      <c r="B8" s="62">
        <v>271.32</v>
      </c>
      <c r="C8" s="62">
        <v>300</v>
      </c>
      <c r="D8" s="63"/>
      <c r="E8" s="62"/>
      <c r="F8" s="62"/>
      <c r="G8" s="62"/>
      <c r="H8" s="62"/>
      <c r="I8" s="62"/>
      <c r="J8" s="62">
        <v>271.32</v>
      </c>
      <c r="K8" s="62"/>
      <c r="L8" s="62"/>
      <c r="M8" s="62"/>
      <c r="N8" s="62"/>
      <c r="O8" s="62"/>
      <c r="P8" s="62"/>
      <c r="Q8" s="62">
        <f t="shared" ref="Q8:Q10" si="1">SUM(E8:P8)</f>
        <v>271.32</v>
      </c>
      <c r="R8" s="129">
        <f t="shared" si="0"/>
        <v>28.680000000000007</v>
      </c>
    </row>
    <row r="9" spans="1:18" x14ac:dyDescent="0.3">
      <c r="A9" s="52" t="s">
        <v>59</v>
      </c>
      <c r="B9" s="62">
        <v>81</v>
      </c>
      <c r="C9" s="62">
        <v>100</v>
      </c>
      <c r="D9" s="63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>
        <f t="shared" si="1"/>
        <v>0</v>
      </c>
      <c r="R9" s="129">
        <f>C9-Q9</f>
        <v>100</v>
      </c>
    </row>
    <row r="10" spans="1:18" x14ac:dyDescent="0.3">
      <c r="A10" s="133" t="s">
        <v>99</v>
      </c>
      <c r="B10" s="62">
        <v>43.52</v>
      </c>
      <c r="C10" s="62">
        <v>0</v>
      </c>
      <c r="D10" s="63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>
        <f t="shared" si="1"/>
        <v>0</v>
      </c>
      <c r="R10" s="129">
        <f>C10-Q10</f>
        <v>0</v>
      </c>
    </row>
    <row r="11" spans="1:18" x14ac:dyDescent="0.3">
      <c r="A11" s="53"/>
      <c r="B11" s="66"/>
      <c r="C11" s="66"/>
      <c r="D11" s="67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8"/>
    </row>
    <row r="12" spans="1:18" x14ac:dyDescent="0.3">
      <c r="A12" s="171" t="s">
        <v>20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3"/>
    </row>
    <row r="13" spans="1:18" x14ac:dyDescent="0.3">
      <c r="A13" s="52" t="s">
        <v>21</v>
      </c>
      <c r="B13" s="62">
        <v>0</v>
      </c>
      <c r="C13" s="62">
        <v>50</v>
      </c>
      <c r="D13" s="63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>
        <f t="shared" ref="Q13:Q14" si="2">SUM(E13:P13)</f>
        <v>0</v>
      </c>
      <c r="R13" s="129">
        <f t="shared" ref="R13:R14" si="3">C13-Q13</f>
        <v>50</v>
      </c>
    </row>
    <row r="14" spans="1:18" x14ac:dyDescent="0.3">
      <c r="A14" s="52" t="s">
        <v>22</v>
      </c>
      <c r="B14" s="62">
        <v>462</v>
      </c>
      <c r="C14" s="62">
        <v>200</v>
      </c>
      <c r="D14" s="63"/>
      <c r="E14" s="62"/>
      <c r="F14" s="62"/>
      <c r="G14" s="62"/>
      <c r="H14" s="62"/>
      <c r="I14" s="62"/>
      <c r="J14" s="158"/>
      <c r="K14" s="62"/>
      <c r="L14" s="62"/>
      <c r="M14" s="62"/>
      <c r="N14" s="62"/>
      <c r="O14" s="62"/>
      <c r="P14" s="62"/>
      <c r="Q14" s="62">
        <f t="shared" si="2"/>
        <v>0</v>
      </c>
      <c r="R14" s="129">
        <f t="shared" si="3"/>
        <v>200</v>
      </c>
    </row>
    <row r="15" spans="1:18" x14ac:dyDescent="0.3">
      <c r="A15" s="53"/>
      <c r="B15" s="66"/>
      <c r="C15" s="66"/>
      <c r="D15" s="67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8"/>
    </row>
    <row r="16" spans="1:18" x14ac:dyDescent="0.3">
      <c r="A16" s="171" t="s">
        <v>23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3"/>
    </row>
    <row r="17" spans="1:20" x14ac:dyDescent="0.3">
      <c r="A17" s="52" t="s">
        <v>26</v>
      </c>
      <c r="B17" s="62">
        <v>424.34</v>
      </c>
      <c r="C17" s="62">
        <v>500</v>
      </c>
      <c r="D17" s="63"/>
      <c r="E17" s="64"/>
      <c r="F17" s="64"/>
      <c r="G17" s="64"/>
      <c r="H17" s="62">
        <v>80</v>
      </c>
      <c r="I17" s="66"/>
      <c r="J17" s="62"/>
      <c r="K17" s="62">
        <v>80</v>
      </c>
      <c r="L17" s="62"/>
      <c r="M17" s="62"/>
      <c r="N17" s="62"/>
      <c r="O17" s="157"/>
      <c r="P17" s="62"/>
      <c r="Q17" s="62">
        <f>SUM(E17:P17)</f>
        <v>160</v>
      </c>
      <c r="R17" s="129">
        <f t="shared" ref="R17:R22" si="4">C17-Q17</f>
        <v>340</v>
      </c>
    </row>
    <row r="18" spans="1:20" x14ac:dyDescent="0.3">
      <c r="A18" s="52" t="s">
        <v>58</v>
      </c>
      <c r="B18" s="62"/>
      <c r="C18" s="62">
        <v>0</v>
      </c>
      <c r="D18" s="63"/>
      <c r="E18" s="64">
        <v>100</v>
      </c>
      <c r="F18" s="64"/>
      <c r="G18" s="64"/>
      <c r="H18" s="62"/>
      <c r="I18" s="62"/>
      <c r="J18" s="62"/>
      <c r="K18" s="62"/>
      <c r="L18" s="62"/>
      <c r="M18" s="62"/>
      <c r="N18" s="62"/>
      <c r="O18" s="62"/>
      <c r="P18" s="62"/>
      <c r="Q18" s="62">
        <f t="shared" ref="Q18:Q22" si="5">SUM(E18:P18)</f>
        <v>100</v>
      </c>
      <c r="R18" s="129">
        <f t="shared" si="4"/>
        <v>-100</v>
      </c>
    </row>
    <row r="19" spans="1:20" ht="28.8" x14ac:dyDescent="0.3">
      <c r="A19" s="52" t="s">
        <v>49</v>
      </c>
      <c r="B19" s="62">
        <v>667.38</v>
      </c>
      <c r="C19" s="62">
        <v>500</v>
      </c>
      <c r="D19" s="63"/>
      <c r="E19" s="62"/>
      <c r="F19" s="62"/>
      <c r="G19" s="62">
        <v>231</v>
      </c>
      <c r="H19" s="62"/>
      <c r="I19" s="62"/>
      <c r="J19" s="62"/>
      <c r="K19" s="62"/>
      <c r="L19" s="62"/>
      <c r="M19" s="62"/>
      <c r="N19" s="62"/>
      <c r="O19" s="62"/>
      <c r="P19" s="62"/>
      <c r="Q19" s="62">
        <f t="shared" si="5"/>
        <v>231</v>
      </c>
      <c r="R19" s="129">
        <f t="shared" si="4"/>
        <v>269</v>
      </c>
      <c r="T19" s="45"/>
    </row>
    <row r="20" spans="1:20" x14ac:dyDescent="0.3">
      <c r="A20" s="52" t="s">
        <v>51</v>
      </c>
      <c r="B20" s="62">
        <v>0</v>
      </c>
      <c r="C20" s="62">
        <v>0</v>
      </c>
      <c r="D20" s="63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>
        <f t="shared" si="5"/>
        <v>0</v>
      </c>
      <c r="R20" s="129">
        <f t="shared" si="4"/>
        <v>0</v>
      </c>
    </row>
    <row r="21" spans="1:20" ht="28.8" x14ac:dyDescent="0.3">
      <c r="A21" s="52" t="s">
        <v>52</v>
      </c>
      <c r="B21" s="62">
        <v>0</v>
      </c>
      <c r="C21" s="62">
        <v>250</v>
      </c>
      <c r="D21" s="63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>
        <f t="shared" si="5"/>
        <v>0</v>
      </c>
      <c r="R21" s="129">
        <f t="shared" si="4"/>
        <v>250</v>
      </c>
    </row>
    <row r="22" spans="1:20" x14ac:dyDescent="0.3">
      <c r="A22" s="52" t="s">
        <v>53</v>
      </c>
      <c r="B22" s="62">
        <v>68</v>
      </c>
      <c r="C22" s="62">
        <v>175</v>
      </c>
      <c r="D22" s="63"/>
      <c r="E22" s="62"/>
      <c r="F22" s="62"/>
      <c r="G22" s="62"/>
      <c r="H22" s="62"/>
      <c r="I22" s="62">
        <v>630</v>
      </c>
      <c r="J22" s="62">
        <v>65.12</v>
      </c>
      <c r="K22" s="62"/>
      <c r="L22" s="62"/>
      <c r="M22" s="62"/>
      <c r="N22" s="62"/>
      <c r="O22" s="62"/>
      <c r="P22" s="62"/>
      <c r="Q22" s="62">
        <f t="shared" si="5"/>
        <v>695.12</v>
      </c>
      <c r="R22" s="129">
        <f t="shared" si="4"/>
        <v>-520.12</v>
      </c>
    </row>
    <row r="23" spans="1:20" x14ac:dyDescent="0.3">
      <c r="A23" s="133" t="s">
        <v>102</v>
      </c>
      <c r="B23" s="62">
        <v>0</v>
      </c>
      <c r="C23" s="62"/>
      <c r="D23" s="63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>
        <f t="shared" ref="Q23" si="6">SUM(E23:P23)</f>
        <v>0</v>
      </c>
      <c r="R23" s="129">
        <f t="shared" ref="R23" si="7">C23-Q23</f>
        <v>0</v>
      </c>
    </row>
    <row r="24" spans="1:20" x14ac:dyDescent="0.3">
      <c r="A24" s="53"/>
      <c r="B24" s="66"/>
      <c r="C24" s="66"/>
      <c r="D24" s="67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8"/>
    </row>
    <row r="25" spans="1:20" s="4" customFormat="1" x14ac:dyDescent="0.3">
      <c r="A25" s="171" t="s">
        <v>47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3"/>
    </row>
    <row r="26" spans="1:20" x14ac:dyDescent="0.3">
      <c r="A26" s="52" t="s">
        <v>48</v>
      </c>
      <c r="B26" s="62">
        <v>20</v>
      </c>
      <c r="C26" s="62">
        <v>20</v>
      </c>
      <c r="D26" s="63"/>
      <c r="E26" s="62"/>
      <c r="F26" s="62"/>
      <c r="G26" s="62"/>
      <c r="H26" s="62"/>
      <c r="I26" s="62"/>
      <c r="J26" s="62"/>
      <c r="K26" s="62">
        <v>19.989999999999998</v>
      </c>
      <c r="M26" s="62"/>
      <c r="N26" s="62"/>
      <c r="O26" s="62"/>
      <c r="P26" s="62"/>
      <c r="Q26" s="62">
        <f t="shared" ref="Q26:Q27" si="8">SUM(E26:P26)</f>
        <v>19.989999999999998</v>
      </c>
      <c r="R26" s="129">
        <f t="shared" ref="R26:R27" si="9">C26-Q26</f>
        <v>1.0000000000001563E-2</v>
      </c>
    </row>
    <row r="27" spans="1:20" x14ac:dyDescent="0.3">
      <c r="A27" s="52" t="s">
        <v>50</v>
      </c>
      <c r="B27" s="62">
        <v>0</v>
      </c>
      <c r="C27" s="62">
        <v>250</v>
      </c>
      <c r="D27" s="63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>
        <f t="shared" si="8"/>
        <v>0</v>
      </c>
      <c r="R27" s="129">
        <f t="shared" si="9"/>
        <v>250</v>
      </c>
    </row>
    <row r="28" spans="1:20" x14ac:dyDescent="0.3">
      <c r="A28" s="52"/>
      <c r="B28" s="62"/>
      <c r="C28" s="62"/>
      <c r="D28" s="63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5"/>
    </row>
    <row r="29" spans="1:20" x14ac:dyDescent="0.3">
      <c r="A29" s="136" t="s">
        <v>100</v>
      </c>
      <c r="B29" s="62"/>
      <c r="C29" s="62"/>
      <c r="D29" s="6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134"/>
    </row>
    <row r="30" spans="1:20" x14ac:dyDescent="0.3">
      <c r="A30" s="133" t="s">
        <v>108</v>
      </c>
      <c r="B30" s="62">
        <v>390</v>
      </c>
      <c r="C30" s="62">
        <v>0</v>
      </c>
      <c r="D30" s="63"/>
      <c r="E30" s="62"/>
      <c r="F30" s="62"/>
      <c r="G30" s="62">
        <v>195</v>
      </c>
      <c r="H30" s="62"/>
      <c r="I30" s="62"/>
      <c r="J30" s="62"/>
      <c r="K30" s="62"/>
      <c r="L30" s="62"/>
      <c r="M30" s="62"/>
      <c r="N30" s="62"/>
      <c r="O30" s="62"/>
      <c r="P30" s="62"/>
      <c r="Q30" s="62">
        <f t="shared" ref="Q30" si="10">SUM(E30:P30)</f>
        <v>195</v>
      </c>
      <c r="R30" s="129">
        <f t="shared" ref="R30" si="11">C30-Q30</f>
        <v>-195</v>
      </c>
    </row>
    <row r="31" spans="1:20" x14ac:dyDescent="0.3">
      <c r="A31" s="135"/>
      <c r="B31" s="74"/>
      <c r="C31" s="74"/>
      <c r="D31" s="75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5"/>
      <c r="S31" s="45"/>
    </row>
    <row r="32" spans="1:20" s="4" customFormat="1" ht="15" thickBot="1" x14ac:dyDescent="0.35">
      <c r="A32" s="33" t="s">
        <v>28</v>
      </c>
      <c r="B32" s="72">
        <v>5759.08</v>
      </c>
      <c r="C32" s="70">
        <f>SUM(C4:C31)</f>
        <v>6616.5300000000007</v>
      </c>
      <c r="D32" s="71"/>
      <c r="E32" s="70">
        <f t="shared" ref="E32:R32" si="12">SUM(E4:E31)</f>
        <v>257.43</v>
      </c>
      <c r="F32" s="70">
        <f t="shared" si="12"/>
        <v>0</v>
      </c>
      <c r="G32" s="70" t="e">
        <f t="shared" si="12"/>
        <v>#REF!</v>
      </c>
      <c r="H32" s="70">
        <f t="shared" si="12"/>
        <v>192.24</v>
      </c>
      <c r="I32" s="70">
        <f t="shared" si="12"/>
        <v>630</v>
      </c>
      <c r="J32" s="70">
        <f t="shared" si="12"/>
        <v>1073.4699999999998</v>
      </c>
      <c r="K32" s="70">
        <f t="shared" si="12"/>
        <v>177.7</v>
      </c>
      <c r="L32" s="70">
        <f t="shared" si="12"/>
        <v>60</v>
      </c>
      <c r="M32" s="70">
        <f t="shared" si="12"/>
        <v>0</v>
      </c>
      <c r="N32" s="70">
        <f t="shared" si="12"/>
        <v>0</v>
      </c>
      <c r="O32" s="70">
        <f t="shared" si="12"/>
        <v>0</v>
      </c>
      <c r="P32" s="70">
        <f t="shared" si="12"/>
        <v>0</v>
      </c>
      <c r="Q32" s="72" t="e">
        <f t="shared" si="12"/>
        <v>#REF!</v>
      </c>
      <c r="R32" s="72" t="e">
        <f t="shared" si="12"/>
        <v>#REF!</v>
      </c>
      <c r="S32" s="137"/>
      <c r="T32" s="137"/>
    </row>
    <row r="33" spans="1:19" x14ac:dyDescent="0.3">
      <c r="A33" s="32"/>
      <c r="B33" s="3"/>
      <c r="C33" s="3"/>
      <c r="D33" s="2"/>
      <c r="E33" s="73"/>
      <c r="F33" s="73"/>
      <c r="G33" s="73"/>
      <c r="H33" s="73"/>
      <c r="I33" s="73"/>
      <c r="J33" s="73"/>
      <c r="K33" s="3"/>
      <c r="L33" s="3"/>
      <c r="M33" s="3"/>
      <c r="N33" s="3"/>
      <c r="O33" s="3"/>
      <c r="P33" s="3"/>
      <c r="Q33" s="3"/>
      <c r="R33" s="69"/>
      <c r="S33" s="45"/>
    </row>
    <row r="34" spans="1:19" ht="18" x14ac:dyDescent="0.3">
      <c r="A34" s="30" t="s">
        <v>30</v>
      </c>
      <c r="B34" s="3"/>
      <c r="C34" s="3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69"/>
    </row>
    <row r="35" spans="1:19" x14ac:dyDescent="0.3">
      <c r="A35" s="27" t="s">
        <v>31</v>
      </c>
      <c r="B35" s="74">
        <v>6180</v>
      </c>
      <c r="C35" s="74">
        <v>6396.86</v>
      </c>
      <c r="D35" s="75"/>
      <c r="E35" s="74">
        <v>3184.93</v>
      </c>
      <c r="F35" s="74"/>
      <c r="G35" s="74"/>
      <c r="H35" s="74"/>
      <c r="I35" s="74"/>
      <c r="J35" s="74">
        <v>3184.93</v>
      </c>
      <c r="K35" s="74"/>
      <c r="L35" s="74"/>
      <c r="M35" s="74"/>
      <c r="N35" s="74"/>
      <c r="O35" s="74"/>
      <c r="P35" s="74"/>
      <c r="Q35" s="74">
        <f>SUM(E35:P35)</f>
        <v>6369.86</v>
      </c>
      <c r="R35" s="129">
        <v>0</v>
      </c>
      <c r="S35" s="45"/>
    </row>
    <row r="36" spans="1:19" x14ac:dyDescent="0.3">
      <c r="A36" s="27" t="s">
        <v>32</v>
      </c>
      <c r="B36" s="74">
        <v>200</v>
      </c>
      <c r="C36" s="74">
        <v>500</v>
      </c>
      <c r="D36" s="75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129">
        <f t="shared" ref="R36:R39" si="13">C36-Q36</f>
        <v>500</v>
      </c>
    </row>
    <row r="37" spans="1:19" x14ac:dyDescent="0.3">
      <c r="A37" s="27" t="s">
        <v>80</v>
      </c>
      <c r="B37" s="74">
        <v>80</v>
      </c>
      <c r="C37" s="74">
        <v>110</v>
      </c>
      <c r="D37" s="75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129">
        <f t="shared" si="13"/>
        <v>110</v>
      </c>
    </row>
    <row r="38" spans="1:19" x14ac:dyDescent="0.3">
      <c r="A38" s="27" t="s">
        <v>76</v>
      </c>
      <c r="B38" s="74">
        <v>20</v>
      </c>
      <c r="C38" s="74"/>
      <c r="D38" s="75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129">
        <f t="shared" si="13"/>
        <v>0</v>
      </c>
    </row>
    <row r="39" spans="1:19" x14ac:dyDescent="0.3">
      <c r="A39" s="27" t="s">
        <v>54</v>
      </c>
      <c r="B39" s="74">
        <v>302.27999999999997</v>
      </c>
      <c r="C39" s="74"/>
      <c r="D39" s="75"/>
      <c r="E39" s="74"/>
      <c r="F39" s="74"/>
      <c r="G39" s="74">
        <v>0.84</v>
      </c>
      <c r="H39" s="74">
        <v>0.82</v>
      </c>
      <c r="I39" s="74">
        <v>0.7</v>
      </c>
      <c r="J39" s="74">
        <v>0.16</v>
      </c>
      <c r="K39" s="74">
        <v>0.16</v>
      </c>
      <c r="L39" s="74"/>
      <c r="M39" s="74"/>
      <c r="N39" s="74"/>
      <c r="O39" s="74"/>
      <c r="P39" s="74"/>
      <c r="Q39" s="74">
        <f>SUM(F39:P39)</f>
        <v>2.68</v>
      </c>
      <c r="R39" s="129">
        <f t="shared" si="13"/>
        <v>-2.68</v>
      </c>
      <c r="S39" s="45"/>
    </row>
    <row r="40" spans="1:19" x14ac:dyDescent="0.3">
      <c r="A40" s="32"/>
      <c r="B40" s="3"/>
      <c r="C40" s="3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69"/>
    </row>
    <row r="41" spans="1:19" s="4" customFormat="1" ht="15" thickBot="1" x14ac:dyDescent="0.35">
      <c r="A41" s="33" t="s">
        <v>33</v>
      </c>
      <c r="B41" s="70">
        <v>7741.7</v>
      </c>
      <c r="C41" s="70">
        <f>SUM(C35:C39)</f>
        <v>7006.86</v>
      </c>
      <c r="D41" s="71"/>
      <c r="E41" s="70">
        <f t="shared" ref="E41:R41" si="14">SUM(E35:E40)</f>
        <v>3184.93</v>
      </c>
      <c r="F41" s="70">
        <f t="shared" si="14"/>
        <v>0</v>
      </c>
      <c r="G41" s="70">
        <f t="shared" si="14"/>
        <v>0.84</v>
      </c>
      <c r="H41" s="70">
        <f t="shared" si="14"/>
        <v>0.82</v>
      </c>
      <c r="I41" s="70">
        <f t="shared" si="14"/>
        <v>0.7</v>
      </c>
      <c r="J41" s="70">
        <f t="shared" si="14"/>
        <v>3185.0899999999997</v>
      </c>
      <c r="K41" s="70">
        <f t="shared" si="14"/>
        <v>0.16</v>
      </c>
      <c r="L41" s="70">
        <f t="shared" si="14"/>
        <v>0</v>
      </c>
      <c r="M41" s="70">
        <f t="shared" si="14"/>
        <v>0</v>
      </c>
      <c r="N41" s="70">
        <f t="shared" si="14"/>
        <v>0</v>
      </c>
      <c r="O41" s="70">
        <f t="shared" si="14"/>
        <v>0</v>
      </c>
      <c r="P41" s="70">
        <f t="shared" si="14"/>
        <v>0</v>
      </c>
      <c r="Q41" s="70">
        <f t="shared" si="14"/>
        <v>6372.54</v>
      </c>
      <c r="R41" s="72">
        <f t="shared" si="14"/>
        <v>607.32000000000005</v>
      </c>
    </row>
    <row r="42" spans="1:19" s="4" customFormat="1" ht="15" hidden="1" thickBot="1" x14ac:dyDescent="0.35">
      <c r="A42" s="40" t="s">
        <v>55</v>
      </c>
      <c r="B42" s="77">
        <v>1982.62</v>
      </c>
      <c r="C42" s="77">
        <f>C41-C32</f>
        <v>390.32999999999902</v>
      </c>
      <c r="D42" s="78"/>
      <c r="E42" s="77">
        <f t="shared" ref="E42:R42" si="15">E41-E32</f>
        <v>2927.5</v>
      </c>
      <c r="F42" s="77">
        <f t="shared" si="15"/>
        <v>0</v>
      </c>
      <c r="G42" s="77" t="e">
        <f t="shared" si="15"/>
        <v>#REF!</v>
      </c>
      <c r="H42" s="77">
        <f t="shared" si="15"/>
        <v>-191.42000000000002</v>
      </c>
      <c r="I42" s="77">
        <f t="shared" si="15"/>
        <v>-629.29999999999995</v>
      </c>
      <c r="J42" s="77">
        <f t="shared" si="15"/>
        <v>2111.62</v>
      </c>
      <c r="K42" s="77">
        <f t="shared" si="15"/>
        <v>-177.54</v>
      </c>
      <c r="L42" s="77">
        <f t="shared" si="15"/>
        <v>-60</v>
      </c>
      <c r="M42" s="77">
        <f t="shared" si="15"/>
        <v>0</v>
      </c>
      <c r="N42" s="77">
        <f t="shared" si="15"/>
        <v>0</v>
      </c>
      <c r="O42" s="77">
        <f t="shared" si="15"/>
        <v>0</v>
      </c>
      <c r="P42" s="77">
        <f t="shared" si="15"/>
        <v>0</v>
      </c>
      <c r="Q42" s="77" t="e">
        <f t="shared" si="15"/>
        <v>#REF!</v>
      </c>
      <c r="R42" s="79" t="e">
        <f t="shared" si="15"/>
        <v>#REF!</v>
      </c>
    </row>
    <row r="43" spans="1:19" s="4" customFormat="1" ht="15" thickBot="1" x14ac:dyDescent="0.35">
      <c r="B43" s="61"/>
      <c r="C43" s="61"/>
      <c r="D43" s="6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"/>
    </row>
    <row r="44" spans="1:19" ht="18" x14ac:dyDescent="0.3">
      <c r="A44" s="17" t="s">
        <v>24</v>
      </c>
      <c r="B44" s="80"/>
      <c r="C44" s="80"/>
      <c r="D44" s="81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2"/>
    </row>
    <row r="45" spans="1:19" ht="15.6" x14ac:dyDescent="0.3">
      <c r="A45" s="18" t="s">
        <v>60</v>
      </c>
      <c r="B45" s="83"/>
      <c r="C45" s="83"/>
      <c r="D45" s="84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5"/>
    </row>
    <row r="46" spans="1:19" x14ac:dyDescent="0.3">
      <c r="A46" s="19" t="s">
        <v>25</v>
      </c>
      <c r="B46" s="86">
        <v>0</v>
      </c>
      <c r="C46" s="86">
        <v>0</v>
      </c>
      <c r="D46" s="87"/>
      <c r="E46" s="88">
        <v>0</v>
      </c>
      <c r="F46" s="88">
        <v>0</v>
      </c>
      <c r="G46" s="88">
        <v>0</v>
      </c>
      <c r="H46" s="88"/>
      <c r="I46" s="86"/>
      <c r="J46" s="88"/>
      <c r="K46" s="86">
        <v>0</v>
      </c>
      <c r="L46" s="86">
        <v>0</v>
      </c>
      <c r="M46" s="86"/>
      <c r="N46" s="86"/>
      <c r="O46" s="86"/>
      <c r="P46" s="86"/>
      <c r="Q46" s="86">
        <f>SUM(E46:P46)</f>
        <v>0</v>
      </c>
      <c r="R46" s="89"/>
    </row>
    <row r="47" spans="1:19" x14ac:dyDescent="0.3">
      <c r="A47" s="19"/>
      <c r="B47" s="86"/>
      <c r="C47" s="86"/>
      <c r="D47" s="87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9"/>
    </row>
    <row r="48" spans="1:19" ht="15" thickBot="1" x14ac:dyDescent="0.35">
      <c r="A48" s="20" t="s">
        <v>61</v>
      </c>
      <c r="B48" s="90">
        <v>116.66</v>
      </c>
      <c r="C48" s="90">
        <v>0</v>
      </c>
      <c r="D48" s="91"/>
      <c r="E48" s="90">
        <f t="shared" ref="E48:R48" si="16">SUM(E46:E47)</f>
        <v>0</v>
      </c>
      <c r="F48" s="90">
        <f t="shared" si="16"/>
        <v>0</v>
      </c>
      <c r="G48" s="90">
        <f t="shared" si="16"/>
        <v>0</v>
      </c>
      <c r="H48" s="90">
        <f t="shared" si="16"/>
        <v>0</v>
      </c>
      <c r="I48" s="90">
        <f t="shared" si="16"/>
        <v>0</v>
      </c>
      <c r="J48" s="90">
        <f t="shared" si="16"/>
        <v>0</v>
      </c>
      <c r="K48" s="90">
        <f t="shared" si="16"/>
        <v>0</v>
      </c>
      <c r="L48" s="90">
        <f t="shared" si="16"/>
        <v>0</v>
      </c>
      <c r="M48" s="90">
        <f t="shared" si="16"/>
        <v>0</v>
      </c>
      <c r="N48" s="90">
        <f>SUM(N46:N47)</f>
        <v>0</v>
      </c>
      <c r="O48" s="90">
        <f t="shared" si="16"/>
        <v>0</v>
      </c>
      <c r="P48" s="90">
        <f t="shared" si="16"/>
        <v>0</v>
      </c>
      <c r="Q48" s="90">
        <f t="shared" si="16"/>
        <v>0</v>
      </c>
      <c r="R48" s="92">
        <f t="shared" si="16"/>
        <v>0</v>
      </c>
    </row>
    <row r="49" spans="1:19" ht="16.2" thickTop="1" x14ac:dyDescent="0.3">
      <c r="A49" s="18" t="s">
        <v>62</v>
      </c>
      <c r="B49" s="83"/>
      <c r="C49" s="83"/>
      <c r="D49" s="84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5"/>
    </row>
    <row r="50" spans="1:19" x14ac:dyDescent="0.3">
      <c r="A50" s="19" t="s">
        <v>63</v>
      </c>
      <c r="B50" s="86">
        <v>0</v>
      </c>
      <c r="C50" s="86">
        <v>0</v>
      </c>
      <c r="D50" s="87"/>
      <c r="E50" s="88"/>
      <c r="F50" s="88"/>
      <c r="G50" s="88"/>
      <c r="H50" s="88"/>
      <c r="I50" s="86"/>
      <c r="J50" s="88"/>
      <c r="K50" s="86">
        <v>0</v>
      </c>
      <c r="L50" s="86"/>
      <c r="M50" s="86"/>
      <c r="N50" s="86"/>
      <c r="O50" s="86"/>
      <c r="P50" s="86"/>
      <c r="Q50" s="86">
        <f t="shared" ref="Q50" si="17">SUM(E50:P50)</f>
        <v>0</v>
      </c>
      <c r="R50" s="89"/>
    </row>
    <row r="51" spans="1:19" x14ac:dyDescent="0.3">
      <c r="A51" s="19" t="s">
        <v>64</v>
      </c>
      <c r="B51" s="86">
        <v>3.29</v>
      </c>
      <c r="C51" s="86">
        <v>0</v>
      </c>
      <c r="D51" s="87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>
        <f>SUM(E51:P51)</f>
        <v>0</v>
      </c>
      <c r="R51" s="89"/>
    </row>
    <row r="52" spans="1:19" ht="15" thickBot="1" x14ac:dyDescent="0.35">
      <c r="A52" s="21" t="s">
        <v>33</v>
      </c>
      <c r="B52" s="93">
        <v>9.26</v>
      </c>
      <c r="C52" s="93">
        <v>0</v>
      </c>
      <c r="D52" s="94"/>
      <c r="E52" s="93">
        <f t="shared" ref="E52:R52" si="18">SUM(E50:E51)</f>
        <v>0</v>
      </c>
      <c r="F52" s="93">
        <f t="shared" si="18"/>
        <v>0</v>
      </c>
      <c r="G52" s="93">
        <f t="shared" si="18"/>
        <v>0</v>
      </c>
      <c r="H52" s="93">
        <f t="shared" si="18"/>
        <v>0</v>
      </c>
      <c r="I52" s="93">
        <f t="shared" si="18"/>
        <v>0</v>
      </c>
      <c r="J52" s="93">
        <f t="shared" si="18"/>
        <v>0</v>
      </c>
      <c r="K52" s="93">
        <f t="shared" si="18"/>
        <v>0</v>
      </c>
      <c r="L52" s="93">
        <f t="shared" si="18"/>
        <v>0</v>
      </c>
      <c r="M52" s="93">
        <f t="shared" si="18"/>
        <v>0</v>
      </c>
      <c r="N52" s="93">
        <f>SUM(N50:N51)</f>
        <v>0</v>
      </c>
      <c r="O52" s="93">
        <f>SUM(O50:O51)</f>
        <v>0</v>
      </c>
      <c r="P52" s="93">
        <f>SUM(P50:P51)</f>
        <v>0</v>
      </c>
      <c r="Q52" s="93">
        <f t="shared" si="18"/>
        <v>0</v>
      </c>
      <c r="R52" s="95">
        <f t="shared" si="18"/>
        <v>0</v>
      </c>
    </row>
    <row r="53" spans="1:19" hidden="1" x14ac:dyDescent="0.3">
      <c r="B53" s="3"/>
      <c r="C53" s="3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</row>
    <row r="54" spans="1:19" ht="18" hidden="1" x14ac:dyDescent="0.3">
      <c r="A54" s="22" t="s">
        <v>56</v>
      </c>
      <c r="B54" s="96"/>
      <c r="C54" s="96"/>
      <c r="D54" s="97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8"/>
    </row>
    <row r="55" spans="1:19" ht="15.6" hidden="1" x14ac:dyDescent="0.3">
      <c r="A55" s="23" t="s">
        <v>60</v>
      </c>
      <c r="B55" s="99"/>
      <c r="C55" s="99"/>
      <c r="D55" s="100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101"/>
    </row>
    <row r="56" spans="1:19" ht="28.8" hidden="1" x14ac:dyDescent="0.3">
      <c r="A56" s="24" t="s">
        <v>66</v>
      </c>
      <c r="B56" s="102">
        <v>0</v>
      </c>
      <c r="C56" s="102"/>
      <c r="D56" s="103"/>
      <c r="E56" s="104"/>
      <c r="F56" s="104"/>
      <c r="G56" s="104"/>
      <c r="H56" s="104"/>
      <c r="I56" s="104"/>
      <c r="J56" s="104"/>
      <c r="K56" s="102"/>
      <c r="L56" s="102"/>
      <c r="M56" s="102"/>
      <c r="N56" s="102"/>
      <c r="O56" s="102"/>
      <c r="P56" s="102"/>
      <c r="Q56" s="102">
        <f>SUM(E56:P56)</f>
        <v>0</v>
      </c>
      <c r="R56" s="105"/>
    </row>
    <row r="57" spans="1:19" hidden="1" x14ac:dyDescent="0.3">
      <c r="A57" s="24"/>
      <c r="B57" s="102"/>
      <c r="C57" s="102"/>
      <c r="D57" s="103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5"/>
    </row>
    <row r="58" spans="1:19" ht="15" hidden="1" thickBot="1" x14ac:dyDescent="0.35">
      <c r="A58" s="25" t="s">
        <v>5</v>
      </c>
      <c r="B58" s="106">
        <v>0</v>
      </c>
      <c r="C58" s="106"/>
      <c r="D58" s="107"/>
      <c r="E58" s="106">
        <f t="shared" ref="E58:R58" si="19">SUM(E56:E57)</f>
        <v>0</v>
      </c>
      <c r="F58" s="106">
        <f t="shared" si="19"/>
        <v>0</v>
      </c>
      <c r="G58" s="106">
        <f t="shared" si="19"/>
        <v>0</v>
      </c>
      <c r="H58" s="106">
        <f t="shared" si="19"/>
        <v>0</v>
      </c>
      <c r="I58" s="106">
        <f t="shared" si="19"/>
        <v>0</v>
      </c>
      <c r="J58" s="106">
        <f t="shared" si="19"/>
        <v>0</v>
      </c>
      <c r="K58" s="106">
        <f t="shared" si="19"/>
        <v>0</v>
      </c>
      <c r="L58" s="106">
        <f t="shared" si="19"/>
        <v>0</v>
      </c>
      <c r="M58" s="106">
        <f t="shared" si="19"/>
        <v>0</v>
      </c>
      <c r="N58" s="106">
        <f t="shared" si="19"/>
        <v>0</v>
      </c>
      <c r="O58" s="106">
        <f t="shared" si="19"/>
        <v>0</v>
      </c>
      <c r="P58" s="106">
        <f t="shared" si="19"/>
        <v>0</v>
      </c>
      <c r="Q58" s="106">
        <f t="shared" si="19"/>
        <v>0</v>
      </c>
      <c r="R58" s="108">
        <f t="shared" si="19"/>
        <v>0</v>
      </c>
    </row>
    <row r="59" spans="1:19" ht="16.2" hidden="1" thickTop="1" x14ac:dyDescent="0.3">
      <c r="A59" s="23" t="s">
        <v>62</v>
      </c>
      <c r="B59" s="99"/>
      <c r="C59" s="99"/>
      <c r="D59" s="100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101"/>
    </row>
    <row r="60" spans="1:19" hidden="1" x14ac:dyDescent="0.3">
      <c r="A60" s="24" t="s">
        <v>63</v>
      </c>
      <c r="B60" s="102"/>
      <c r="C60" s="102"/>
      <c r="D60" s="103"/>
      <c r="E60" s="104"/>
      <c r="F60" s="104"/>
      <c r="G60" s="104"/>
      <c r="H60" s="104"/>
      <c r="I60" s="102"/>
      <c r="J60" s="104"/>
      <c r="K60" s="102"/>
      <c r="L60" s="102"/>
      <c r="M60" s="102"/>
      <c r="N60" s="102"/>
      <c r="O60" s="102"/>
      <c r="P60" s="102"/>
      <c r="Q60" s="102"/>
      <c r="R60" s="105"/>
    </row>
    <row r="61" spans="1:19" hidden="1" x14ac:dyDescent="0.3">
      <c r="A61" s="24" t="s">
        <v>64</v>
      </c>
      <c r="B61" s="102"/>
      <c r="C61" s="102"/>
      <c r="D61" s="103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5"/>
    </row>
    <row r="62" spans="1:19" ht="15" hidden="1" thickBot="1" x14ac:dyDescent="0.35">
      <c r="A62" s="26" t="s">
        <v>33</v>
      </c>
      <c r="B62" s="109">
        <v>0</v>
      </c>
      <c r="C62" s="109"/>
      <c r="D62" s="110"/>
      <c r="E62" s="109">
        <f t="shared" ref="E62:R62" si="20">SUM(E60:E61)</f>
        <v>0</v>
      </c>
      <c r="F62" s="109">
        <f t="shared" si="20"/>
        <v>0</v>
      </c>
      <c r="G62" s="109">
        <f t="shared" si="20"/>
        <v>0</v>
      </c>
      <c r="H62" s="109">
        <f t="shared" si="20"/>
        <v>0</v>
      </c>
      <c r="I62" s="109">
        <f t="shared" si="20"/>
        <v>0</v>
      </c>
      <c r="J62" s="109">
        <f t="shared" si="20"/>
        <v>0</v>
      </c>
      <c r="K62" s="109">
        <f t="shared" si="20"/>
        <v>0</v>
      </c>
      <c r="L62" s="109">
        <f t="shared" si="20"/>
        <v>0</v>
      </c>
      <c r="M62" s="109">
        <f t="shared" si="20"/>
        <v>0</v>
      </c>
      <c r="N62" s="109">
        <f t="shared" si="20"/>
        <v>0</v>
      </c>
      <c r="O62" s="109">
        <f t="shared" si="20"/>
        <v>0</v>
      </c>
      <c r="P62" s="109">
        <f t="shared" si="20"/>
        <v>0</v>
      </c>
      <c r="Q62" s="109">
        <f t="shared" si="20"/>
        <v>0</v>
      </c>
      <c r="R62" s="111">
        <f t="shared" si="20"/>
        <v>0</v>
      </c>
    </row>
    <row r="63" spans="1:19" x14ac:dyDescent="0.3">
      <c r="A63" s="138"/>
      <c r="B63" s="139"/>
      <c r="C63" s="139"/>
      <c r="D63" s="140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</row>
    <row r="64" spans="1:19" x14ac:dyDescent="0.3">
      <c r="A64" s="141" t="s">
        <v>105</v>
      </c>
      <c r="B64" s="142">
        <v>5875.74</v>
      </c>
      <c r="C64" s="142"/>
      <c r="D64" s="143"/>
      <c r="E64" s="142">
        <f t="shared" ref="E64:Q64" si="21">E48+E32</f>
        <v>257.43</v>
      </c>
      <c r="F64" s="142">
        <f t="shared" si="21"/>
        <v>0</v>
      </c>
      <c r="G64" s="142" t="e">
        <f t="shared" si="21"/>
        <v>#REF!</v>
      </c>
      <c r="H64" s="142">
        <f t="shared" si="21"/>
        <v>192.24</v>
      </c>
      <c r="I64" s="142">
        <f t="shared" si="21"/>
        <v>630</v>
      </c>
      <c r="J64" s="142">
        <f t="shared" si="21"/>
        <v>1073.4699999999998</v>
      </c>
      <c r="K64" s="142">
        <f t="shared" si="21"/>
        <v>177.7</v>
      </c>
      <c r="L64" s="142">
        <f t="shared" si="21"/>
        <v>60</v>
      </c>
      <c r="M64" s="142">
        <f t="shared" si="21"/>
        <v>0</v>
      </c>
      <c r="N64" s="142">
        <f t="shared" si="21"/>
        <v>0</v>
      </c>
      <c r="O64" s="142">
        <f t="shared" si="21"/>
        <v>0</v>
      </c>
      <c r="P64" s="142">
        <f t="shared" si="21"/>
        <v>0</v>
      </c>
      <c r="Q64" s="142" t="e">
        <f t="shared" si="21"/>
        <v>#REF!</v>
      </c>
      <c r="R64" s="142"/>
      <c r="S64" s="45"/>
    </row>
    <row r="65" spans="1:19" x14ac:dyDescent="0.3">
      <c r="A65" s="141" t="s">
        <v>106</v>
      </c>
      <c r="B65" s="142">
        <v>7750.96</v>
      </c>
      <c r="C65" s="142"/>
      <c r="D65" s="143"/>
      <c r="E65" s="142">
        <f>E52+E41</f>
        <v>3184.93</v>
      </c>
      <c r="F65" s="142">
        <f t="shared" ref="F65:Q65" si="22">F52+F41</f>
        <v>0</v>
      </c>
      <c r="G65" s="142">
        <f t="shared" si="22"/>
        <v>0.84</v>
      </c>
      <c r="H65" s="142">
        <f t="shared" si="22"/>
        <v>0.82</v>
      </c>
      <c r="I65" s="142">
        <f t="shared" si="22"/>
        <v>0.7</v>
      </c>
      <c r="J65" s="142">
        <f t="shared" si="22"/>
        <v>3185.0899999999997</v>
      </c>
      <c r="K65" s="142">
        <f t="shared" si="22"/>
        <v>0.16</v>
      </c>
      <c r="L65" s="142">
        <f t="shared" si="22"/>
        <v>0</v>
      </c>
      <c r="M65" s="142">
        <f t="shared" si="22"/>
        <v>0</v>
      </c>
      <c r="N65" s="142">
        <f t="shared" si="22"/>
        <v>0</v>
      </c>
      <c r="O65" s="142">
        <f t="shared" si="22"/>
        <v>0</v>
      </c>
      <c r="P65" s="142">
        <f t="shared" si="22"/>
        <v>0</v>
      </c>
      <c r="Q65" s="142">
        <f t="shared" si="22"/>
        <v>6372.54</v>
      </c>
      <c r="R65" s="142"/>
      <c r="S65" s="45"/>
    </row>
    <row r="66" spans="1:19" x14ac:dyDescent="0.3">
      <c r="A66" s="138"/>
      <c r="B66" s="139"/>
      <c r="C66" s="139"/>
      <c r="D66" s="140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45"/>
    </row>
    <row r="67" spans="1:19" ht="15" thickBot="1" x14ac:dyDescent="0.35">
      <c r="B67" s="3"/>
      <c r="C67" s="3"/>
      <c r="D67" s="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</row>
    <row r="68" spans="1:19" ht="18" x14ac:dyDescent="0.3">
      <c r="A68" s="29" t="s">
        <v>68</v>
      </c>
      <c r="B68" s="112"/>
      <c r="C68" s="112"/>
      <c r="D68" s="113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4"/>
    </row>
    <row r="69" spans="1:19" x14ac:dyDescent="0.3">
      <c r="A69" s="27" t="s">
        <v>65</v>
      </c>
      <c r="B69" s="74"/>
      <c r="C69" s="74"/>
      <c r="D69" s="75"/>
      <c r="E69" s="115"/>
      <c r="F69" s="115"/>
      <c r="G69" s="115"/>
      <c r="H69" s="74"/>
      <c r="I69" s="74"/>
      <c r="J69" s="74"/>
      <c r="K69" s="115"/>
      <c r="L69" s="74"/>
      <c r="M69" s="74"/>
      <c r="N69" s="74"/>
      <c r="O69" s="74"/>
      <c r="P69" s="74"/>
      <c r="Q69" s="74">
        <f>SUM(E69:P69)</f>
        <v>0</v>
      </c>
      <c r="R69" s="76"/>
    </row>
    <row r="70" spans="1:19" x14ac:dyDescent="0.3">
      <c r="A70" s="27" t="s">
        <v>71</v>
      </c>
      <c r="B70" s="74"/>
      <c r="C70" s="74"/>
      <c r="D70" s="75"/>
      <c r="E70" s="74"/>
      <c r="F70" s="74"/>
      <c r="G70" s="115"/>
      <c r="H70" s="74"/>
      <c r="I70" s="74"/>
      <c r="J70" s="74"/>
      <c r="K70" s="74"/>
      <c r="L70" s="74"/>
      <c r="M70" s="74"/>
      <c r="N70" s="74"/>
      <c r="O70" s="74"/>
      <c r="P70" s="74"/>
      <c r="Q70" s="74">
        <f>SUM(E70:P70)</f>
        <v>0</v>
      </c>
      <c r="R70" s="76"/>
    </row>
    <row r="71" spans="1:19" x14ac:dyDescent="0.3">
      <c r="A71" s="27" t="s">
        <v>67</v>
      </c>
      <c r="B71" s="74"/>
      <c r="C71" s="74"/>
      <c r="D71" s="75"/>
      <c r="E71" s="115"/>
      <c r="F71" s="74"/>
      <c r="G71" s="115"/>
      <c r="H71" s="74"/>
      <c r="I71" s="74"/>
      <c r="J71" s="74"/>
      <c r="K71" s="115"/>
      <c r="L71" s="115"/>
      <c r="M71" s="74"/>
      <c r="N71" s="74"/>
      <c r="O71" s="74"/>
      <c r="P71" s="74"/>
      <c r="Q71" s="74">
        <f>SUM(E71:P71)</f>
        <v>0</v>
      </c>
      <c r="R71" s="116"/>
    </row>
    <row r="72" spans="1:19" ht="15" thickBot="1" x14ac:dyDescent="0.35">
      <c r="A72" s="28" t="s">
        <v>4</v>
      </c>
      <c r="B72" s="117">
        <v>222.17000000000002</v>
      </c>
      <c r="C72" s="117"/>
      <c r="D72" s="118"/>
      <c r="E72" s="117">
        <f>SUM(E69:E71)</f>
        <v>0</v>
      </c>
      <c r="F72" s="117">
        <f t="shared" ref="F72:Q72" si="23">SUM(F69:F71)</f>
        <v>0</v>
      </c>
      <c r="G72" s="117">
        <f t="shared" si="23"/>
        <v>0</v>
      </c>
      <c r="H72" s="117">
        <f t="shared" si="23"/>
        <v>0</v>
      </c>
      <c r="I72" s="117">
        <f t="shared" si="23"/>
        <v>0</v>
      </c>
      <c r="J72" s="117">
        <f t="shared" si="23"/>
        <v>0</v>
      </c>
      <c r="K72" s="117">
        <f t="shared" si="23"/>
        <v>0</v>
      </c>
      <c r="L72" s="117">
        <f t="shared" si="23"/>
        <v>0</v>
      </c>
      <c r="M72" s="117">
        <f t="shared" si="23"/>
        <v>0</v>
      </c>
      <c r="N72" s="117">
        <f t="shared" si="23"/>
        <v>0</v>
      </c>
      <c r="O72" s="117">
        <f t="shared" si="23"/>
        <v>0</v>
      </c>
      <c r="P72" s="117">
        <f t="shared" si="23"/>
        <v>0</v>
      </c>
      <c r="Q72" s="117">
        <f t="shared" si="23"/>
        <v>0</v>
      </c>
      <c r="R72" s="119"/>
    </row>
    <row r="73" spans="1:19" ht="15" thickBot="1" x14ac:dyDescent="0.35">
      <c r="B73" s="3"/>
      <c r="C73" s="3"/>
      <c r="D73" s="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</row>
    <row r="74" spans="1:19" s="42" customFormat="1" ht="36" x14ac:dyDescent="0.3">
      <c r="A74" s="41" t="s">
        <v>77</v>
      </c>
      <c r="B74" s="120"/>
      <c r="C74" s="120"/>
      <c r="D74" s="121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2"/>
    </row>
    <row r="75" spans="1:19" s="42" customFormat="1" x14ac:dyDescent="0.3">
      <c r="A75" s="43" t="s">
        <v>65</v>
      </c>
      <c r="B75" s="123">
        <v>0</v>
      </c>
      <c r="C75" s="123"/>
      <c r="D75" s="124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>
        <f>SUM(E75:P75)</f>
        <v>0</v>
      </c>
      <c r="R75" s="125"/>
    </row>
    <row r="76" spans="1:19" s="42" customFormat="1" x14ac:dyDescent="0.3">
      <c r="A76" s="43" t="s">
        <v>71</v>
      </c>
      <c r="B76" s="123">
        <v>0</v>
      </c>
      <c r="C76" s="123"/>
      <c r="D76" s="124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>
        <f>SUM(E76:P76)</f>
        <v>0</v>
      </c>
      <c r="R76" s="125"/>
    </row>
    <row r="77" spans="1:19" s="42" customFormat="1" x14ac:dyDescent="0.3">
      <c r="A77" s="43" t="s">
        <v>67</v>
      </c>
      <c r="B77" s="123">
        <v>0</v>
      </c>
      <c r="C77" s="123"/>
      <c r="D77" s="124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>
        <f>SUM(E77:P77)</f>
        <v>0</v>
      </c>
      <c r="R77" s="126"/>
    </row>
    <row r="78" spans="1:19" s="42" customFormat="1" ht="15" thickBot="1" x14ac:dyDescent="0.35">
      <c r="A78" s="44" t="s">
        <v>4</v>
      </c>
      <c r="B78" s="127">
        <v>0</v>
      </c>
      <c r="C78" s="127"/>
      <c r="D78" s="128"/>
      <c r="E78" s="127">
        <f>SUM(E75:E77)</f>
        <v>0</v>
      </c>
      <c r="F78" s="127">
        <f t="shared" ref="F78:R78" si="24">SUM(F75:F77)</f>
        <v>0</v>
      </c>
      <c r="G78" s="127">
        <f t="shared" si="24"/>
        <v>0</v>
      </c>
      <c r="H78" s="127">
        <f t="shared" si="24"/>
        <v>0</v>
      </c>
      <c r="I78" s="127">
        <f t="shared" si="24"/>
        <v>0</v>
      </c>
      <c r="J78" s="127">
        <f t="shared" si="24"/>
        <v>0</v>
      </c>
      <c r="K78" s="127">
        <f t="shared" si="24"/>
        <v>0</v>
      </c>
      <c r="L78" s="127">
        <f t="shared" si="24"/>
        <v>0</v>
      </c>
      <c r="M78" s="127">
        <f t="shared" si="24"/>
        <v>0</v>
      </c>
      <c r="N78" s="127">
        <f t="shared" si="24"/>
        <v>0</v>
      </c>
      <c r="O78" s="127">
        <f t="shared" si="24"/>
        <v>0</v>
      </c>
      <c r="P78" s="127">
        <f t="shared" si="24"/>
        <v>0</v>
      </c>
      <c r="Q78" s="127">
        <f t="shared" si="24"/>
        <v>0</v>
      </c>
      <c r="R78" s="127">
        <f t="shared" si="24"/>
        <v>0</v>
      </c>
    </row>
    <row r="81" spans="18:18" x14ac:dyDescent="0.3">
      <c r="R81" s="7"/>
    </row>
  </sheetData>
  <mergeCells count="4">
    <mergeCell ref="A16:R16"/>
    <mergeCell ref="A25:R25"/>
    <mergeCell ref="A12:R12"/>
    <mergeCell ref="A3:R3"/>
  </mergeCells>
  <pageMargins left="0.23622047244094491" right="0.23622047244094491" top="0.55118110236220474" bottom="0.35433070866141736" header="0.11811023622047245" footer="0"/>
  <pageSetup paperSize="9" scale="77" fitToHeight="0" orientation="landscape" r:id="rId1"/>
  <headerFooter>
    <oddHeader>&amp;C&amp;"-,Bold"&amp;14Huntingfield Statement Of Accounts&amp;R&amp;D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F071-0366-4E52-8807-A496ED9A1FF4}">
  <sheetPr>
    <pageSetUpPr fitToPage="1"/>
  </sheetPr>
  <dimension ref="A1:M59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22" sqref="B22"/>
    </sheetView>
  </sheetViews>
  <sheetFormatPr defaultColWidth="8.88671875" defaultRowHeight="14.4" x14ac:dyDescent="0.3"/>
  <cols>
    <col min="1" max="1" width="8.88671875" style="1"/>
    <col min="2" max="2" width="27.88671875" style="1" customWidth="1"/>
    <col min="3" max="3" width="11.5546875" style="7" bestFit="1" customWidth="1"/>
    <col min="4" max="4" width="7.6640625" style="1" bestFit="1" customWidth="1"/>
    <col min="5" max="5" width="10.6640625" style="1" customWidth="1"/>
    <col min="6" max="6" width="15.88671875" style="1" bestFit="1" customWidth="1"/>
    <col min="7" max="13" width="12" style="7" customWidth="1"/>
    <col min="14" max="16384" width="8.88671875" style="1"/>
  </cols>
  <sheetData>
    <row r="1" spans="1:13" x14ac:dyDescent="0.3">
      <c r="A1" s="1" t="s">
        <v>0</v>
      </c>
      <c r="B1" s="1" t="s">
        <v>2</v>
      </c>
      <c r="C1" s="7" t="s">
        <v>15</v>
      </c>
      <c r="D1" s="1" t="s">
        <v>6</v>
      </c>
      <c r="E1" s="1" t="s">
        <v>9</v>
      </c>
      <c r="F1" s="1" t="s">
        <v>16</v>
      </c>
      <c r="G1" s="39" t="s">
        <v>31</v>
      </c>
      <c r="H1" s="39" t="s">
        <v>69</v>
      </c>
      <c r="I1" s="39" t="s">
        <v>76</v>
      </c>
      <c r="J1" s="39" t="s">
        <v>64</v>
      </c>
      <c r="K1" s="39" t="s">
        <v>72</v>
      </c>
      <c r="L1" s="39" t="s">
        <v>12</v>
      </c>
      <c r="M1" s="39" t="s">
        <v>70</v>
      </c>
    </row>
    <row r="2" spans="1:13" s="167" customFormat="1" x14ac:dyDescent="0.3">
      <c r="A2" s="166">
        <v>43950</v>
      </c>
      <c r="B2" s="167" t="s">
        <v>115</v>
      </c>
      <c r="C2" s="168">
        <v>3184.93</v>
      </c>
      <c r="E2" s="166">
        <v>43951</v>
      </c>
      <c r="G2" s="168">
        <v>3184.93</v>
      </c>
      <c r="H2" s="168"/>
      <c r="I2" s="168"/>
      <c r="J2" s="168"/>
      <c r="K2" s="168"/>
      <c r="L2" s="169"/>
      <c r="M2" s="169"/>
    </row>
    <row r="3" spans="1:13" x14ac:dyDescent="0.3">
      <c r="A3" s="54">
        <v>43962</v>
      </c>
      <c r="B3" s="1" t="s">
        <v>122</v>
      </c>
      <c r="C3" s="7">
        <v>0.87</v>
      </c>
      <c r="E3" s="54">
        <v>43982</v>
      </c>
      <c r="L3" s="7">
        <v>0.87</v>
      </c>
    </row>
    <row r="4" spans="1:13" x14ac:dyDescent="0.3">
      <c r="A4" s="54">
        <v>43932</v>
      </c>
      <c r="B4" s="1" t="s">
        <v>122</v>
      </c>
      <c r="C4" s="7">
        <v>0.84</v>
      </c>
      <c r="E4" s="54">
        <v>43951</v>
      </c>
      <c r="G4" s="39"/>
      <c r="H4" s="39"/>
      <c r="I4" s="39"/>
      <c r="J4" s="39"/>
      <c r="K4" s="39"/>
      <c r="L4" s="170">
        <v>0.84</v>
      </c>
      <c r="M4" s="39"/>
    </row>
    <row r="5" spans="1:13" x14ac:dyDescent="0.3">
      <c r="A5" s="54"/>
      <c r="B5" s="4" t="s">
        <v>123</v>
      </c>
      <c r="C5" s="5">
        <f>SUM(C2:C4)</f>
        <v>3186.64</v>
      </c>
      <c r="E5" s="54"/>
    </row>
    <row r="6" spans="1:13" x14ac:dyDescent="0.3">
      <c r="A6" s="54">
        <v>44021</v>
      </c>
      <c r="B6" s="1" t="s">
        <v>122</v>
      </c>
      <c r="C6" s="7">
        <v>0.82</v>
      </c>
      <c r="E6" s="54"/>
      <c r="L6" s="7">
        <v>0.82</v>
      </c>
    </row>
    <row r="7" spans="1:13" x14ac:dyDescent="0.3">
      <c r="A7" s="54">
        <v>43991</v>
      </c>
      <c r="B7" s="1" t="s">
        <v>122</v>
      </c>
      <c r="C7" s="7">
        <v>0.79</v>
      </c>
      <c r="E7" s="54"/>
    </row>
    <row r="8" spans="1:13" x14ac:dyDescent="0.3">
      <c r="A8" s="54"/>
      <c r="B8" s="4" t="s">
        <v>160</v>
      </c>
      <c r="C8" s="5">
        <f>SUM(C5:C7)</f>
        <v>3188.25</v>
      </c>
      <c r="E8" s="54"/>
    </row>
    <row r="9" spans="1:13" x14ac:dyDescent="0.3">
      <c r="A9" s="54">
        <v>44053</v>
      </c>
      <c r="B9" s="1" t="s">
        <v>122</v>
      </c>
      <c r="C9" s="7">
        <v>0.7</v>
      </c>
      <c r="E9" s="54">
        <v>44074</v>
      </c>
      <c r="L9" s="7">
        <v>0.7</v>
      </c>
    </row>
    <row r="10" spans="1:13" x14ac:dyDescent="0.3">
      <c r="A10" s="54"/>
      <c r="B10" s="4" t="s">
        <v>161</v>
      </c>
      <c r="C10" s="5">
        <f>SUM(C8:C9)</f>
        <v>3188.95</v>
      </c>
      <c r="E10" s="54"/>
    </row>
    <row r="11" spans="1:13" x14ac:dyDescent="0.3">
      <c r="A11" s="54">
        <v>44083</v>
      </c>
      <c r="B11" s="1" t="s">
        <v>122</v>
      </c>
      <c r="C11" s="59">
        <v>0.16</v>
      </c>
      <c r="D11" s="4"/>
      <c r="E11" s="144"/>
      <c r="F11" s="145"/>
      <c r="G11" s="146"/>
      <c r="H11" s="146"/>
      <c r="I11" s="5"/>
      <c r="J11" s="5"/>
      <c r="K11" s="5"/>
      <c r="L11" s="59">
        <v>0.16</v>
      </c>
    </row>
    <row r="12" spans="1:13" x14ac:dyDescent="0.3">
      <c r="A12" s="54">
        <v>44104</v>
      </c>
      <c r="B12" s="1" t="s">
        <v>158</v>
      </c>
      <c r="C12" s="146">
        <v>3184.93</v>
      </c>
      <c r="E12" s="54"/>
      <c r="G12" s="7">
        <v>3184.93</v>
      </c>
    </row>
    <row r="13" spans="1:13" x14ac:dyDescent="0.3">
      <c r="A13" s="54"/>
      <c r="B13" s="4" t="s">
        <v>162</v>
      </c>
      <c r="C13" s="5">
        <f>SUM(C10:C12)</f>
        <v>6374.0399999999991</v>
      </c>
      <c r="E13" s="54"/>
    </row>
    <row r="14" spans="1:13" x14ac:dyDescent="0.3">
      <c r="A14" s="54">
        <v>44113</v>
      </c>
      <c r="B14" s="1" t="s">
        <v>159</v>
      </c>
      <c r="C14" s="146">
        <v>0.16</v>
      </c>
      <c r="E14" s="54"/>
      <c r="L14" s="146">
        <v>0.16</v>
      </c>
    </row>
    <row r="15" spans="1:13" x14ac:dyDescent="0.3">
      <c r="A15" s="54"/>
      <c r="B15" s="4" t="s">
        <v>163</v>
      </c>
      <c r="C15" s="5">
        <f>SUM(C13:C14)</f>
        <v>6374.1999999999989</v>
      </c>
      <c r="D15" s="4"/>
      <c r="E15" s="144"/>
      <c r="F15" s="4"/>
      <c r="G15" s="5"/>
      <c r="H15" s="146"/>
      <c r="I15" s="5"/>
      <c r="J15" s="5"/>
      <c r="K15" s="5"/>
      <c r="L15" s="1"/>
    </row>
    <row r="16" spans="1:13" x14ac:dyDescent="0.3">
      <c r="A16" s="54"/>
      <c r="C16" s="59"/>
      <c r="D16" s="4"/>
      <c r="E16" s="144"/>
      <c r="F16" s="4"/>
      <c r="G16" s="5"/>
      <c r="H16" s="146"/>
      <c r="I16" s="5"/>
      <c r="J16" s="5"/>
      <c r="K16" s="5"/>
      <c r="L16" s="59"/>
    </row>
    <row r="17" spans="1:13" x14ac:dyDescent="0.3">
      <c r="A17" s="54"/>
      <c r="B17" s="149"/>
      <c r="C17" s="5"/>
      <c r="E17" s="54"/>
    </row>
    <row r="18" spans="1:13" x14ac:dyDescent="0.3">
      <c r="A18" s="54"/>
      <c r="C18" s="146"/>
      <c r="E18" s="54"/>
      <c r="L18" s="146"/>
    </row>
    <row r="19" spans="1:13" x14ac:dyDescent="0.3">
      <c r="A19" s="54"/>
      <c r="E19" s="144"/>
    </row>
    <row r="20" spans="1:13" x14ac:dyDescent="0.3">
      <c r="A20" s="54"/>
      <c r="B20" s="149"/>
      <c r="C20" s="5"/>
      <c r="E20" s="54"/>
    </row>
    <row r="21" spans="1:13" x14ac:dyDescent="0.3">
      <c r="A21" s="54"/>
      <c r="B21" s="154"/>
      <c r="C21" s="146"/>
      <c r="E21" s="54"/>
      <c r="L21" s="146"/>
    </row>
    <row r="22" spans="1:13" s="4" customFormat="1" x14ac:dyDescent="0.3">
      <c r="A22" s="130"/>
      <c r="B22" s="145"/>
      <c r="C22" s="146"/>
      <c r="D22" s="5"/>
      <c r="E22" s="5"/>
      <c r="F22" s="5"/>
      <c r="G22" s="5"/>
      <c r="H22" s="5"/>
      <c r="I22" s="5"/>
      <c r="J22" s="146"/>
      <c r="K22" s="5"/>
      <c r="L22" s="5"/>
      <c r="M22" s="5"/>
    </row>
    <row r="23" spans="1:13" x14ac:dyDescent="0.3">
      <c r="A23" s="54"/>
      <c r="E23" s="54"/>
      <c r="J23" s="146"/>
      <c r="L23" s="5"/>
      <c r="M23" s="5"/>
    </row>
    <row r="24" spans="1:13" x14ac:dyDescent="0.3">
      <c r="A24" s="54"/>
      <c r="C24" s="59"/>
      <c r="G24" s="59"/>
      <c r="H24" s="59"/>
      <c r="I24" s="59"/>
      <c r="J24" s="146"/>
      <c r="K24" s="59"/>
      <c r="L24" s="59"/>
      <c r="M24" s="59"/>
    </row>
    <row r="25" spans="1:13" s="4" customFormat="1" x14ac:dyDescent="0.3">
      <c r="A25" s="130"/>
      <c r="B25" s="145"/>
      <c r="C25" s="146"/>
      <c r="G25" s="5"/>
      <c r="H25" s="5"/>
      <c r="I25" s="146"/>
      <c r="K25" s="5"/>
      <c r="L25" s="5"/>
      <c r="M25" s="5"/>
    </row>
    <row r="26" spans="1:13" x14ac:dyDescent="0.3">
      <c r="A26" s="54"/>
      <c r="C26" s="59"/>
      <c r="G26" s="59"/>
      <c r="H26" s="59"/>
      <c r="I26" s="5"/>
      <c r="J26" s="146"/>
      <c r="K26" s="5"/>
      <c r="L26" s="5"/>
      <c r="M26" s="5"/>
    </row>
    <row r="27" spans="1:13" x14ac:dyDescent="0.3">
      <c r="A27" s="54"/>
      <c r="B27" s="149"/>
      <c r="C27" s="5"/>
      <c r="E27" s="54"/>
    </row>
    <row r="28" spans="1:13" x14ac:dyDescent="0.3">
      <c r="A28" s="54"/>
      <c r="B28" s="154"/>
      <c r="C28" s="146"/>
      <c r="E28" s="54"/>
      <c r="L28" s="146"/>
    </row>
    <row r="29" spans="1:13" x14ac:dyDescent="0.3">
      <c r="A29" s="54"/>
      <c r="C29" s="146"/>
      <c r="D29" s="145"/>
      <c r="E29" s="144"/>
      <c r="F29" s="145"/>
      <c r="G29" s="146"/>
      <c r="H29" s="146"/>
      <c r="I29" s="5"/>
      <c r="J29" s="5"/>
      <c r="K29" s="5"/>
      <c r="L29" s="5"/>
    </row>
    <row r="30" spans="1:13" x14ac:dyDescent="0.3">
      <c r="A30" s="54"/>
      <c r="E30" s="144"/>
    </row>
    <row r="31" spans="1:13" x14ac:dyDescent="0.3">
      <c r="A31" s="54"/>
      <c r="E31" s="144"/>
    </row>
    <row r="32" spans="1:13" x14ac:dyDescent="0.3">
      <c r="A32" s="54"/>
      <c r="E32" s="144"/>
    </row>
    <row r="33" spans="1:13" s="145" customFormat="1" x14ac:dyDescent="0.3">
      <c r="A33" s="144"/>
      <c r="C33" s="146"/>
      <c r="E33" s="144"/>
      <c r="G33" s="146"/>
      <c r="H33" s="146"/>
      <c r="I33" s="146"/>
      <c r="J33" s="146"/>
      <c r="K33" s="146"/>
      <c r="L33" s="146"/>
      <c r="M33" s="146"/>
    </row>
    <row r="34" spans="1:13" x14ac:dyDescent="0.3">
      <c r="A34" s="54"/>
      <c r="E34" s="144"/>
    </row>
    <row r="35" spans="1:13" x14ac:dyDescent="0.3">
      <c r="A35" s="54"/>
      <c r="C35" s="59"/>
      <c r="E35" s="144"/>
      <c r="G35" s="59"/>
      <c r="H35" s="59"/>
      <c r="I35" s="59"/>
      <c r="J35" s="59"/>
      <c r="K35" s="59"/>
      <c r="L35" s="59"/>
      <c r="M35" s="59"/>
    </row>
    <row r="36" spans="1:13" s="4" customFormat="1" x14ac:dyDescent="0.3">
      <c r="A36" s="130"/>
      <c r="B36" s="149"/>
      <c r="C36" s="5"/>
      <c r="G36" s="5"/>
      <c r="H36" s="5"/>
      <c r="I36" s="5"/>
      <c r="J36" s="5"/>
      <c r="K36" s="5"/>
      <c r="L36" s="5"/>
      <c r="M36" s="5"/>
    </row>
    <row r="37" spans="1:13" x14ac:dyDescent="0.3">
      <c r="A37" s="54"/>
      <c r="E37" s="54"/>
    </row>
    <row r="38" spans="1:13" ht="17.399999999999999" customHeight="1" x14ac:dyDescent="0.3">
      <c r="A38" s="54"/>
      <c r="B38" s="145"/>
      <c r="E38" s="54"/>
      <c r="G38" s="5"/>
      <c r="H38" s="5"/>
      <c r="I38" s="5"/>
      <c r="J38" s="5"/>
      <c r="K38" s="5"/>
    </row>
    <row r="39" spans="1:13" x14ac:dyDescent="0.3">
      <c r="A39" s="54"/>
      <c r="B39" s="149"/>
      <c r="C39" s="5"/>
      <c r="E39" s="54"/>
    </row>
    <row r="40" spans="1:13" x14ac:dyDescent="0.3">
      <c r="A40" s="54"/>
      <c r="C40" s="59"/>
      <c r="E40" s="54"/>
      <c r="G40" s="59"/>
      <c r="H40" s="59"/>
      <c r="I40" s="59"/>
      <c r="J40" s="59"/>
      <c r="K40" s="59"/>
      <c r="L40" s="59"/>
      <c r="M40" s="59"/>
    </row>
    <row r="41" spans="1:13" x14ac:dyDescent="0.3">
      <c r="A41" s="54"/>
      <c r="E41" s="54"/>
    </row>
    <row r="42" spans="1:13" x14ac:dyDescent="0.3">
      <c r="A42" s="54"/>
      <c r="B42" s="149"/>
      <c r="C42" s="5"/>
      <c r="E42" s="54"/>
    </row>
    <row r="43" spans="1:13" x14ac:dyDescent="0.3">
      <c r="A43" s="54"/>
      <c r="B43" s="149"/>
      <c r="C43" s="5"/>
      <c r="E43" s="54"/>
    </row>
    <row r="44" spans="1:13" s="4" customFormat="1" x14ac:dyDescent="0.3">
      <c r="A44" s="54"/>
      <c r="B44" s="1"/>
      <c r="C44" s="59"/>
      <c r="E44" s="54"/>
      <c r="G44" s="5"/>
      <c r="H44" s="59"/>
      <c r="I44" s="5"/>
      <c r="J44" s="5"/>
      <c r="K44" s="5"/>
      <c r="L44" s="59"/>
      <c r="M44" s="5"/>
    </row>
    <row r="45" spans="1:13" x14ac:dyDescent="0.3">
      <c r="A45" s="54"/>
      <c r="E45" s="54"/>
    </row>
    <row r="46" spans="1:13" x14ac:dyDescent="0.3">
      <c r="A46" s="54"/>
      <c r="B46" s="149"/>
      <c r="C46" s="5"/>
      <c r="E46" s="54"/>
    </row>
    <row r="47" spans="1:13" x14ac:dyDescent="0.3">
      <c r="A47" s="54"/>
    </row>
    <row r="48" spans="1:13" ht="19.8" customHeight="1" x14ac:dyDescent="0.3">
      <c r="A48" s="54"/>
      <c r="B48" s="4"/>
      <c r="C48" s="5"/>
      <c r="G48" s="5"/>
      <c r="H48" s="5"/>
      <c r="I48" s="5"/>
      <c r="J48" s="5"/>
      <c r="K48" s="5"/>
      <c r="L48" s="5"/>
    </row>
    <row r="49" spans="1:13" s="145" customFormat="1" x14ac:dyDescent="0.3">
      <c r="A49" s="144"/>
      <c r="C49" s="146"/>
      <c r="E49" s="144"/>
      <c r="G49" s="146"/>
      <c r="H49" s="146"/>
      <c r="I49" s="146"/>
      <c r="J49" s="146"/>
      <c r="K49" s="146"/>
      <c r="L49" s="146"/>
      <c r="M49" s="146"/>
    </row>
    <row r="50" spans="1:13" x14ac:dyDescent="0.3">
      <c r="B50" s="4"/>
      <c r="C50" s="5"/>
      <c r="G50" s="5"/>
      <c r="H50" s="5"/>
      <c r="I50" s="5"/>
      <c r="J50" s="5"/>
      <c r="K50" s="5"/>
      <c r="L50" s="5"/>
    </row>
    <row r="53" spans="1:13" x14ac:dyDescent="0.3">
      <c r="E53" s="5"/>
      <c r="H53" s="5"/>
    </row>
    <row r="57" spans="1:13" x14ac:dyDescent="0.3">
      <c r="C57" s="5"/>
      <c r="F57" s="55"/>
      <c r="G57" s="5"/>
      <c r="H57" s="5"/>
      <c r="I57" s="5"/>
      <c r="J57" s="5"/>
      <c r="K57" s="5"/>
      <c r="L57" s="5"/>
      <c r="M57" s="5"/>
    </row>
    <row r="58" spans="1:13" x14ac:dyDescent="0.3">
      <c r="F58" s="55"/>
    </row>
    <row r="59" spans="1:13" x14ac:dyDescent="0.3">
      <c r="H59" s="1"/>
    </row>
  </sheetData>
  <sortState xmlns:xlrd2="http://schemas.microsoft.com/office/spreadsheetml/2017/richdata2" ref="A3:E17">
    <sortCondition ref="A3"/>
  </sortState>
  <printOptions gridLines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Header>&amp;C&amp;"-,Bold"&amp;14Huntingfield Parish Council
Income 2019/20&amp;R&amp;D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1ADA-AC47-46B1-9D24-4285D1513F45}">
  <dimension ref="A1:T34"/>
  <sheetViews>
    <sheetView topLeftCell="A9" workbookViewId="0">
      <selection activeCell="V20" sqref="V20"/>
    </sheetView>
  </sheetViews>
  <sheetFormatPr defaultColWidth="9.33203125" defaultRowHeight="14.4" x14ac:dyDescent="0.3"/>
  <cols>
    <col min="1" max="1" width="10.5546875" style="153" bestFit="1" customWidth="1"/>
    <col min="2" max="2" width="6.33203125" style="46" bestFit="1" customWidth="1"/>
    <col min="3" max="3" width="7.33203125" style="46" bestFit="1" customWidth="1"/>
    <col min="4" max="4" width="21.109375" style="2" bestFit="1" customWidth="1"/>
    <col min="5" max="5" width="35.109375" style="1" customWidth="1"/>
    <col min="6" max="6" width="11.5546875" style="3" bestFit="1" customWidth="1"/>
    <col min="7" max="8" width="11.5546875" style="3" customWidth="1"/>
    <col min="9" max="10" width="11.5546875" style="3" hidden="1" customWidth="1"/>
    <col min="11" max="11" width="8.77734375" style="3" hidden="1" customWidth="1"/>
    <col min="12" max="13" width="10.5546875" style="3" hidden="1" customWidth="1"/>
    <col min="14" max="14" width="13.109375" style="2" hidden="1" customWidth="1"/>
    <col min="15" max="15" width="10.109375" style="47" hidden="1" customWidth="1"/>
    <col min="16" max="16" width="7.33203125" style="2" customWidth="1"/>
    <col min="17" max="17" width="7.109375" style="2" customWidth="1"/>
    <col min="18" max="18" width="10.109375" style="2" bestFit="1" customWidth="1"/>
    <col min="19" max="19" width="10.88671875" style="2" hidden="1" customWidth="1"/>
    <col min="20" max="20" width="10.6640625" style="2" bestFit="1" customWidth="1"/>
    <col min="21" max="16384" width="9.33203125" style="2"/>
  </cols>
  <sheetData>
    <row r="1" spans="1:19" s="4" customFormat="1" ht="28.8" x14ac:dyDescent="0.3">
      <c r="A1" s="151" t="s">
        <v>0</v>
      </c>
      <c r="B1" s="57" t="s">
        <v>101</v>
      </c>
      <c r="C1" s="57" t="s">
        <v>57</v>
      </c>
      <c r="D1" s="4" t="s">
        <v>1</v>
      </c>
      <c r="E1" s="4" t="s">
        <v>2</v>
      </c>
      <c r="F1" s="5" t="s">
        <v>3</v>
      </c>
      <c r="G1" s="5" t="s">
        <v>78</v>
      </c>
      <c r="H1" s="5" t="s">
        <v>73</v>
      </c>
      <c r="I1" s="5" t="s">
        <v>65</v>
      </c>
      <c r="J1" s="5" t="s">
        <v>74</v>
      </c>
      <c r="K1" s="5" t="s">
        <v>70</v>
      </c>
      <c r="L1" s="5" t="s">
        <v>75</v>
      </c>
      <c r="M1" s="5" t="s">
        <v>79</v>
      </c>
      <c r="N1" s="4" t="s">
        <v>6</v>
      </c>
      <c r="O1" s="58" t="s">
        <v>7</v>
      </c>
      <c r="P1" s="4" t="s">
        <v>8</v>
      </c>
      <c r="Q1" s="4" t="s">
        <v>10</v>
      </c>
      <c r="R1" s="4" t="s">
        <v>9</v>
      </c>
      <c r="S1" s="4" t="s">
        <v>11</v>
      </c>
    </row>
    <row r="2" spans="1:19" s="165" customFormat="1" x14ac:dyDescent="0.3">
      <c r="A2" s="159"/>
      <c r="B2" s="160"/>
      <c r="C2" s="160"/>
      <c r="D2" s="161" t="s">
        <v>111</v>
      </c>
      <c r="E2" s="161" t="s">
        <v>114</v>
      </c>
      <c r="F2" s="162">
        <v>9.4</v>
      </c>
      <c r="G2" s="162"/>
      <c r="H2" s="162"/>
      <c r="I2" s="162"/>
      <c r="J2" s="162"/>
      <c r="K2" s="162"/>
      <c r="L2" s="162"/>
      <c r="M2" s="162"/>
      <c r="N2" s="161"/>
      <c r="O2" s="163"/>
      <c r="P2" s="161"/>
      <c r="Q2" s="161"/>
      <c r="R2" s="164">
        <v>43927</v>
      </c>
      <c r="S2" s="161"/>
    </row>
    <row r="3" spans="1:19" x14ac:dyDescent="0.3">
      <c r="A3" s="152"/>
      <c r="B3" s="55"/>
      <c r="C3" s="55"/>
      <c r="D3" s="1"/>
      <c r="F3" s="59"/>
      <c r="G3" s="59"/>
      <c r="H3" s="59"/>
      <c r="I3" s="59"/>
      <c r="J3" s="59"/>
      <c r="K3" s="59"/>
      <c r="L3" s="59"/>
      <c r="M3" s="59"/>
      <c r="N3" s="1"/>
      <c r="O3" s="60"/>
      <c r="P3" s="1"/>
      <c r="Q3" s="1"/>
      <c r="R3" s="54"/>
      <c r="S3" s="1"/>
    </row>
    <row r="4" spans="1:19" x14ac:dyDescent="0.3">
      <c r="A4" s="152">
        <v>43948</v>
      </c>
      <c r="B4" s="55">
        <v>1</v>
      </c>
      <c r="C4" s="55" t="s">
        <v>116</v>
      </c>
      <c r="D4" s="1" t="s">
        <v>117</v>
      </c>
      <c r="E4" s="1" t="s">
        <v>118</v>
      </c>
      <c r="F4" s="59">
        <v>100</v>
      </c>
      <c r="G4" s="59">
        <v>0</v>
      </c>
      <c r="H4" s="59">
        <v>100</v>
      </c>
      <c r="I4" s="59"/>
      <c r="J4" s="59"/>
      <c r="K4" s="59"/>
      <c r="L4" s="59"/>
      <c r="M4" s="59"/>
      <c r="N4" s="1"/>
      <c r="O4" s="60"/>
      <c r="P4" s="1" t="s">
        <v>119</v>
      </c>
      <c r="Q4" s="1"/>
      <c r="R4" s="54">
        <v>43951</v>
      </c>
      <c r="S4" s="1"/>
    </row>
    <row r="5" spans="1:19" x14ac:dyDescent="0.3">
      <c r="A5" s="152"/>
      <c r="B5" s="55"/>
      <c r="C5" s="55"/>
      <c r="D5" s="1"/>
      <c r="E5" s="4" t="s">
        <v>120</v>
      </c>
      <c r="F5" s="5">
        <f>SUM(F4)</f>
        <v>100</v>
      </c>
      <c r="G5" s="5">
        <f t="shared" ref="G5:H5" si="0">SUM(G4)</f>
        <v>0</v>
      </c>
      <c r="H5" s="5">
        <f t="shared" si="0"/>
        <v>100</v>
      </c>
      <c r="I5" s="59"/>
      <c r="J5" s="59"/>
      <c r="K5" s="59"/>
      <c r="L5" s="59"/>
      <c r="M5" s="59"/>
      <c r="N5" s="1"/>
      <c r="O5" s="60"/>
      <c r="P5" s="1"/>
      <c r="Q5" s="1"/>
      <c r="R5" s="54"/>
      <c r="S5" s="1"/>
    </row>
    <row r="6" spans="1:19" x14ac:dyDescent="0.3">
      <c r="A6" s="152">
        <v>43920</v>
      </c>
      <c r="B6" s="55">
        <v>1</v>
      </c>
      <c r="C6" s="55" t="s">
        <v>116</v>
      </c>
      <c r="D6" s="1" t="s">
        <v>124</v>
      </c>
      <c r="E6" s="1" t="s">
        <v>126</v>
      </c>
      <c r="F6" s="59">
        <v>21.6</v>
      </c>
      <c r="G6" s="59">
        <v>3.6</v>
      </c>
      <c r="H6" s="59">
        <v>18</v>
      </c>
      <c r="I6" s="59"/>
      <c r="J6" s="59"/>
      <c r="K6" s="59"/>
      <c r="L6" s="59"/>
      <c r="M6" s="59"/>
      <c r="N6" s="1"/>
      <c r="O6" s="60"/>
      <c r="P6" s="1">
        <v>1112</v>
      </c>
      <c r="Q6" s="1"/>
      <c r="R6" s="54"/>
      <c r="S6" s="1"/>
    </row>
    <row r="7" spans="1:19" x14ac:dyDescent="0.3">
      <c r="A7" s="152">
        <v>43922</v>
      </c>
      <c r="B7" s="55">
        <v>1</v>
      </c>
      <c r="C7" s="55" t="s">
        <v>116</v>
      </c>
      <c r="D7" s="1" t="s">
        <v>124</v>
      </c>
      <c r="E7" s="1" t="s">
        <v>125</v>
      </c>
      <c r="F7" s="59">
        <v>139.43</v>
      </c>
      <c r="G7" s="59">
        <v>0</v>
      </c>
      <c r="H7" s="59">
        <v>139.43</v>
      </c>
      <c r="I7" s="59"/>
      <c r="J7" s="59"/>
      <c r="K7" s="59"/>
      <c r="L7" s="59"/>
      <c r="M7" s="59"/>
      <c r="N7" s="1"/>
      <c r="O7" s="60"/>
      <c r="P7" s="1">
        <v>1112</v>
      </c>
      <c r="Q7" s="1"/>
      <c r="R7" s="54"/>
      <c r="S7" s="1"/>
    </row>
    <row r="8" spans="1:19" x14ac:dyDescent="0.3">
      <c r="A8" s="152">
        <v>43970</v>
      </c>
      <c r="B8" s="55">
        <v>2</v>
      </c>
      <c r="C8" s="55" t="s">
        <v>116</v>
      </c>
      <c r="D8" s="1" t="s">
        <v>103</v>
      </c>
      <c r="E8" s="1" t="s">
        <v>132</v>
      </c>
      <c r="F8" s="59">
        <v>80</v>
      </c>
      <c r="G8" s="59">
        <v>0</v>
      </c>
      <c r="H8" s="59">
        <v>80</v>
      </c>
      <c r="I8" s="59"/>
      <c r="J8" s="59"/>
      <c r="K8" s="59"/>
      <c r="L8" s="59"/>
      <c r="M8" s="59"/>
      <c r="N8" s="1"/>
      <c r="O8" s="60"/>
      <c r="P8" s="1"/>
      <c r="Q8" s="1"/>
      <c r="R8" s="54"/>
      <c r="S8" s="1"/>
    </row>
    <row r="9" spans="1:19" x14ac:dyDescent="0.3">
      <c r="A9" s="152">
        <v>43978</v>
      </c>
      <c r="B9" s="55">
        <v>2</v>
      </c>
      <c r="C9" s="55" t="s">
        <v>116</v>
      </c>
      <c r="D9" s="1" t="s">
        <v>127</v>
      </c>
      <c r="E9" s="1" t="s">
        <v>128</v>
      </c>
      <c r="F9" s="59">
        <v>277.2</v>
      </c>
      <c r="G9" s="59">
        <v>46.2</v>
      </c>
      <c r="H9" s="59">
        <v>231</v>
      </c>
      <c r="I9" s="59"/>
      <c r="J9" s="59"/>
      <c r="K9" s="59"/>
      <c r="L9" s="59"/>
      <c r="M9" s="59"/>
      <c r="N9" s="1"/>
      <c r="O9" s="60"/>
      <c r="P9" s="1">
        <v>1113</v>
      </c>
      <c r="Q9" s="1"/>
      <c r="R9" s="54"/>
      <c r="S9" s="1"/>
    </row>
    <row r="10" spans="1:19" x14ac:dyDescent="0.3">
      <c r="A10" s="152">
        <v>43978</v>
      </c>
      <c r="B10" s="55">
        <v>2</v>
      </c>
      <c r="C10" s="55" t="s">
        <v>116</v>
      </c>
      <c r="D10" s="1" t="s">
        <v>127</v>
      </c>
      <c r="E10" s="1" t="s">
        <v>129</v>
      </c>
      <c r="F10" s="59">
        <v>234</v>
      </c>
      <c r="G10" s="59">
        <v>39</v>
      </c>
      <c r="H10" s="59">
        <v>195</v>
      </c>
      <c r="I10" s="59"/>
      <c r="J10" s="59"/>
      <c r="K10" s="59"/>
      <c r="L10" s="59"/>
      <c r="M10" s="59"/>
      <c r="N10" s="1"/>
      <c r="O10" s="60"/>
      <c r="P10" s="1">
        <v>1113</v>
      </c>
      <c r="Q10" s="1"/>
      <c r="R10" s="54"/>
      <c r="S10" s="1"/>
    </row>
    <row r="11" spans="1:19" x14ac:dyDescent="0.3">
      <c r="A11" s="152">
        <v>44012</v>
      </c>
      <c r="B11" s="55">
        <v>3</v>
      </c>
      <c r="C11" s="55" t="s">
        <v>116</v>
      </c>
      <c r="D11" s="1" t="s">
        <v>111</v>
      </c>
      <c r="E11" s="1" t="s">
        <v>114</v>
      </c>
      <c r="F11" s="59">
        <v>182.2</v>
      </c>
      <c r="G11" s="59">
        <v>0</v>
      </c>
      <c r="H11" s="59">
        <v>182.2</v>
      </c>
      <c r="I11" s="59"/>
      <c r="J11" s="59"/>
      <c r="K11" s="59"/>
      <c r="L11" s="59"/>
      <c r="M11" s="59"/>
      <c r="N11" s="1"/>
      <c r="O11" s="60"/>
      <c r="P11" s="1"/>
      <c r="Q11" s="1"/>
      <c r="R11" s="54"/>
      <c r="S11" s="1"/>
    </row>
    <row r="12" spans="1:19" x14ac:dyDescent="0.3">
      <c r="A12" s="152">
        <v>44012</v>
      </c>
      <c r="B12" s="55">
        <v>3</v>
      </c>
      <c r="C12" s="55" t="s">
        <v>116</v>
      </c>
      <c r="D12" s="1" t="s">
        <v>130</v>
      </c>
      <c r="E12" s="1" t="s">
        <v>131</v>
      </c>
      <c r="F12" s="59">
        <v>729.75</v>
      </c>
      <c r="G12" s="59">
        <v>0</v>
      </c>
      <c r="H12" s="59">
        <v>729.75</v>
      </c>
      <c r="I12" s="59"/>
      <c r="J12" s="59"/>
      <c r="K12" s="59"/>
      <c r="L12" s="59"/>
      <c r="M12" s="59"/>
      <c r="N12" s="1"/>
      <c r="O12" s="60"/>
      <c r="P12" s="1"/>
      <c r="Q12" s="1"/>
      <c r="R12" s="54">
        <v>44012</v>
      </c>
      <c r="S12" s="1"/>
    </row>
    <row r="13" spans="1:19" x14ac:dyDescent="0.3">
      <c r="A13" s="152">
        <v>44012</v>
      </c>
      <c r="B13" s="55">
        <v>3</v>
      </c>
      <c r="C13" s="55" t="s">
        <v>116</v>
      </c>
      <c r="D13" s="1" t="s">
        <v>130</v>
      </c>
      <c r="E13" s="1" t="s">
        <v>133</v>
      </c>
      <c r="F13" s="59">
        <v>48.72</v>
      </c>
      <c r="G13" s="59">
        <v>0</v>
      </c>
      <c r="H13" s="59">
        <v>48.72</v>
      </c>
      <c r="I13" s="59"/>
      <c r="J13" s="59"/>
      <c r="K13" s="59"/>
      <c r="L13" s="59"/>
      <c r="M13" s="59"/>
      <c r="N13" s="1"/>
      <c r="O13" s="60"/>
      <c r="P13" s="1"/>
      <c r="Q13" s="1"/>
      <c r="R13" s="54">
        <v>44012</v>
      </c>
      <c r="S13" s="1"/>
    </row>
    <row r="14" spans="1:19" ht="18" customHeight="1" x14ac:dyDescent="0.3">
      <c r="A14" s="152"/>
      <c r="B14" s="55"/>
      <c r="C14" s="55"/>
      <c r="D14" s="1"/>
      <c r="E14" s="4" t="s">
        <v>134</v>
      </c>
      <c r="F14" s="5">
        <f>SUM(F5:F13)</f>
        <v>1812.9</v>
      </c>
      <c r="G14" s="5">
        <f t="shared" ref="G14:H14" si="1">SUM(G5:G13)</f>
        <v>88.800000000000011</v>
      </c>
      <c r="H14" s="5">
        <f t="shared" si="1"/>
        <v>1724.1000000000001</v>
      </c>
      <c r="I14" s="59"/>
      <c r="J14" s="59"/>
      <c r="K14" s="59"/>
      <c r="L14" s="59"/>
      <c r="M14" s="59"/>
      <c r="N14" s="1"/>
      <c r="O14" s="60"/>
      <c r="P14" s="1"/>
      <c r="Q14" s="1"/>
      <c r="R14" s="54"/>
      <c r="S14" s="1"/>
    </row>
    <row r="15" spans="1:19" x14ac:dyDescent="0.3">
      <c r="A15" s="152">
        <v>44022</v>
      </c>
      <c r="B15" s="55">
        <v>4</v>
      </c>
      <c r="C15" s="55" t="s">
        <v>116</v>
      </c>
      <c r="D15" s="1" t="s">
        <v>130</v>
      </c>
      <c r="E15" s="1" t="s">
        <v>131</v>
      </c>
      <c r="F15" s="59">
        <v>89.64</v>
      </c>
      <c r="G15" s="59"/>
      <c r="H15" s="59">
        <v>89.64</v>
      </c>
      <c r="I15" s="59"/>
      <c r="J15" s="59"/>
      <c r="K15" s="59"/>
      <c r="L15" s="59"/>
      <c r="M15" s="59"/>
      <c r="N15" s="1"/>
      <c r="O15" s="60"/>
      <c r="P15" s="1"/>
      <c r="Q15" s="1"/>
      <c r="R15" s="54"/>
      <c r="S15" s="1"/>
    </row>
    <row r="16" spans="1:19" x14ac:dyDescent="0.3">
      <c r="A16" s="152">
        <v>44043</v>
      </c>
      <c r="B16" s="55">
        <v>4</v>
      </c>
      <c r="C16" s="55" t="s">
        <v>116</v>
      </c>
      <c r="D16" s="1" t="s">
        <v>138</v>
      </c>
      <c r="E16" s="1" t="s">
        <v>139</v>
      </c>
      <c r="F16" s="59">
        <v>80</v>
      </c>
      <c r="G16" s="59"/>
      <c r="H16" s="59">
        <v>80</v>
      </c>
      <c r="I16" s="59"/>
      <c r="J16" s="59"/>
      <c r="K16" s="59"/>
      <c r="L16" s="59"/>
      <c r="M16" s="59"/>
      <c r="N16" s="1"/>
      <c r="O16" s="60"/>
      <c r="P16" s="1">
        <v>1110</v>
      </c>
      <c r="Q16" s="1"/>
      <c r="R16" s="54"/>
      <c r="S16" s="1"/>
    </row>
    <row r="17" spans="1:20" x14ac:dyDescent="0.3">
      <c r="A17" s="152"/>
      <c r="B17" s="55"/>
      <c r="C17" s="55"/>
      <c r="D17" s="1"/>
      <c r="E17" s="4" t="s">
        <v>140</v>
      </c>
      <c r="F17" s="5">
        <v>1982.54</v>
      </c>
      <c r="G17" s="5">
        <f>SUM(G14:G16)</f>
        <v>88.800000000000011</v>
      </c>
      <c r="H17" s="5">
        <v>1893.74</v>
      </c>
      <c r="I17" s="59"/>
      <c r="J17" s="59"/>
      <c r="K17" s="59"/>
      <c r="L17" s="59"/>
      <c r="M17" s="59"/>
      <c r="N17" s="1"/>
      <c r="O17" s="60"/>
      <c r="P17" s="1"/>
      <c r="Q17" s="1"/>
      <c r="R17" s="54"/>
      <c r="S17" s="1"/>
    </row>
    <row r="18" spans="1:20" x14ac:dyDescent="0.3">
      <c r="A18" s="152">
        <v>44046</v>
      </c>
      <c r="B18" s="55">
        <v>5</v>
      </c>
      <c r="C18" s="55" t="s">
        <v>116</v>
      </c>
      <c r="D18" s="1" t="s">
        <v>141</v>
      </c>
      <c r="E18" s="1" t="s">
        <v>142</v>
      </c>
      <c r="F18" s="59">
        <v>630</v>
      </c>
      <c r="G18" s="59">
        <v>105</v>
      </c>
      <c r="H18" s="59">
        <v>525</v>
      </c>
      <c r="I18" s="59"/>
      <c r="J18" s="59"/>
      <c r="K18" s="59"/>
      <c r="L18" s="59"/>
      <c r="M18" s="59"/>
      <c r="N18" s="1"/>
      <c r="O18" s="60"/>
      <c r="P18" s="1">
        <v>1111</v>
      </c>
      <c r="Q18" s="1"/>
      <c r="R18" s="54"/>
      <c r="S18" s="1"/>
    </row>
    <row r="19" spans="1:20" x14ac:dyDescent="0.3">
      <c r="A19" s="152">
        <v>44060</v>
      </c>
      <c r="B19" s="55">
        <v>5</v>
      </c>
      <c r="C19" s="55" t="s">
        <v>116</v>
      </c>
      <c r="D19" s="1" t="s">
        <v>143</v>
      </c>
      <c r="E19" s="1" t="s">
        <v>144</v>
      </c>
      <c r="F19" s="146">
        <v>35</v>
      </c>
      <c r="G19" s="59"/>
      <c r="H19" s="59">
        <v>35</v>
      </c>
      <c r="I19" s="59"/>
      <c r="J19" s="59"/>
      <c r="K19" s="59"/>
      <c r="L19" s="59"/>
      <c r="M19" s="59"/>
      <c r="N19" s="1"/>
      <c r="O19" s="60"/>
      <c r="P19" s="1"/>
      <c r="Q19" s="1"/>
      <c r="R19" s="54"/>
      <c r="S19" s="1"/>
    </row>
    <row r="20" spans="1:20" x14ac:dyDescent="0.3">
      <c r="A20" s="152"/>
      <c r="B20" s="55"/>
      <c r="C20" s="55"/>
      <c r="D20" s="1"/>
      <c r="E20" s="4" t="s">
        <v>152</v>
      </c>
      <c r="F20" s="5">
        <f>SUM(F17:F19)</f>
        <v>2647.54</v>
      </c>
      <c r="G20" s="5">
        <f>SUM(G17:G19)</f>
        <v>193.8</v>
      </c>
      <c r="H20" s="5">
        <f>SUM(H17:H19)</f>
        <v>2453.7399999999998</v>
      </c>
      <c r="I20" s="59"/>
      <c r="J20" s="59"/>
      <c r="K20" s="59"/>
      <c r="L20" s="59"/>
      <c r="M20" s="59"/>
      <c r="N20" s="1"/>
      <c r="O20" s="60"/>
      <c r="P20" s="1"/>
      <c r="Q20" s="1"/>
      <c r="R20" s="54"/>
      <c r="S20" s="1"/>
    </row>
    <row r="21" spans="1:20" x14ac:dyDescent="0.3">
      <c r="A21" s="152">
        <v>44097</v>
      </c>
      <c r="B21" s="55"/>
      <c r="C21" s="55" t="s">
        <v>116</v>
      </c>
      <c r="D21" s="1" t="s">
        <v>148</v>
      </c>
      <c r="E21" s="1" t="s">
        <v>149</v>
      </c>
      <c r="F21" s="59">
        <v>78.14</v>
      </c>
      <c r="G21" s="59">
        <v>13.02</v>
      </c>
      <c r="H21" s="59">
        <v>65.12</v>
      </c>
      <c r="I21" s="59"/>
      <c r="J21" s="59"/>
      <c r="K21" s="59"/>
      <c r="L21" s="59"/>
      <c r="M21" s="59"/>
      <c r="N21" s="1"/>
      <c r="O21" s="60"/>
      <c r="P21" s="1"/>
      <c r="Q21" s="1"/>
      <c r="R21" s="54"/>
      <c r="S21" s="1"/>
    </row>
    <row r="22" spans="1:20" x14ac:dyDescent="0.3">
      <c r="A22" s="152">
        <v>44104</v>
      </c>
      <c r="B22" s="55"/>
      <c r="C22" s="55" t="s">
        <v>116</v>
      </c>
      <c r="D22" s="1" t="s">
        <v>150</v>
      </c>
      <c r="E22" s="1" t="s">
        <v>46</v>
      </c>
      <c r="F22" s="59">
        <v>271.32</v>
      </c>
      <c r="G22" s="59"/>
      <c r="H22" s="59">
        <v>271.32</v>
      </c>
      <c r="I22" s="59"/>
      <c r="J22" s="59"/>
      <c r="K22" s="59"/>
      <c r="L22" s="59"/>
      <c r="M22" s="59"/>
      <c r="N22" s="1"/>
      <c r="O22" s="60"/>
      <c r="P22" s="1"/>
      <c r="Q22" s="1"/>
      <c r="R22" s="54"/>
      <c r="S22" s="1"/>
    </row>
    <row r="23" spans="1:20" x14ac:dyDescent="0.3">
      <c r="A23" s="152">
        <v>44104</v>
      </c>
      <c r="B23" s="55"/>
      <c r="C23" s="55" t="s">
        <v>116</v>
      </c>
      <c r="D23" s="1" t="s">
        <v>151</v>
      </c>
      <c r="E23" s="1" t="s">
        <v>131</v>
      </c>
      <c r="F23" s="59">
        <v>571.63</v>
      </c>
      <c r="G23" s="59"/>
      <c r="H23" s="59">
        <v>571.63</v>
      </c>
      <c r="I23" s="59"/>
      <c r="J23" s="59"/>
      <c r="K23" s="59"/>
      <c r="L23" s="59"/>
      <c r="M23" s="59"/>
      <c r="N23" s="1"/>
      <c r="O23" s="60"/>
      <c r="P23" s="1"/>
      <c r="Q23" s="1"/>
      <c r="R23" s="54"/>
      <c r="S23" s="1"/>
    </row>
    <row r="24" spans="1:20" x14ac:dyDescent="0.3">
      <c r="B24" s="55"/>
      <c r="C24" s="55"/>
      <c r="D24" s="1"/>
      <c r="E24" s="4" t="s">
        <v>154</v>
      </c>
      <c r="F24" s="5">
        <f>SUM(F20:F23)</f>
        <v>3568.63</v>
      </c>
      <c r="G24" s="5">
        <f>SUM(G20:G23)</f>
        <v>206.82000000000002</v>
      </c>
      <c r="H24" s="5">
        <f>SUM(H20:H23)</f>
        <v>3361.81</v>
      </c>
      <c r="I24" s="59"/>
      <c r="J24" s="59"/>
      <c r="K24" s="59"/>
      <c r="L24" s="59"/>
      <c r="M24" s="59"/>
      <c r="N24" s="1"/>
      <c r="O24" s="60"/>
      <c r="P24" s="1"/>
      <c r="Q24" s="1"/>
      <c r="R24" s="54"/>
      <c r="S24" s="1"/>
    </row>
    <row r="25" spans="1:20" x14ac:dyDescent="0.3">
      <c r="A25" s="152">
        <v>44109</v>
      </c>
      <c r="B25" s="55"/>
      <c r="C25" s="55" t="s">
        <v>116</v>
      </c>
      <c r="D25" s="1" t="s">
        <v>111</v>
      </c>
      <c r="E25" s="1" t="s">
        <v>114</v>
      </c>
      <c r="F25" s="59">
        <v>165.4</v>
      </c>
      <c r="G25" s="59"/>
      <c r="H25" s="59">
        <v>165.4</v>
      </c>
      <c r="I25" s="59"/>
      <c r="J25" s="59"/>
      <c r="K25" s="59"/>
      <c r="L25" s="59"/>
      <c r="M25" s="59"/>
      <c r="N25" s="1"/>
      <c r="O25" s="60"/>
      <c r="P25" s="1"/>
      <c r="Q25" s="1"/>
      <c r="R25" s="54"/>
      <c r="S25" s="1"/>
    </row>
    <row r="26" spans="1:20" x14ac:dyDescent="0.3">
      <c r="A26" s="152">
        <v>44109</v>
      </c>
      <c r="B26" s="55"/>
      <c r="C26" s="55" t="s">
        <v>116</v>
      </c>
      <c r="D26" s="1" t="s">
        <v>124</v>
      </c>
      <c r="E26" s="1" t="s">
        <v>153</v>
      </c>
      <c r="F26" s="59">
        <v>22.8</v>
      </c>
      <c r="G26" s="59">
        <v>3.8</v>
      </c>
      <c r="H26" s="59">
        <v>19</v>
      </c>
      <c r="I26" s="59"/>
      <c r="J26" s="59"/>
      <c r="K26" s="59"/>
      <c r="L26" s="59"/>
      <c r="M26" s="59"/>
      <c r="N26" s="1"/>
      <c r="O26" s="60"/>
      <c r="P26" s="1"/>
      <c r="Q26" s="1"/>
      <c r="R26" s="54"/>
      <c r="S26" s="1"/>
    </row>
    <row r="27" spans="1:20" x14ac:dyDescent="0.3">
      <c r="A27" s="152">
        <v>44119</v>
      </c>
      <c r="B27" s="55"/>
      <c r="C27" s="55" t="s">
        <v>116</v>
      </c>
      <c r="D27" s="1" t="s">
        <v>146</v>
      </c>
      <c r="E27" s="1" t="s">
        <v>139</v>
      </c>
      <c r="F27" s="59">
        <v>80</v>
      </c>
      <c r="G27" s="59"/>
      <c r="H27" s="59">
        <v>80</v>
      </c>
      <c r="I27" s="59"/>
      <c r="J27" s="59"/>
      <c r="K27" s="59"/>
      <c r="L27" s="59"/>
      <c r="M27" s="59"/>
      <c r="N27" s="1"/>
      <c r="O27" s="60"/>
      <c r="P27" s="1"/>
      <c r="Q27" s="1"/>
      <c r="R27" s="54"/>
      <c r="S27" s="1"/>
    </row>
    <row r="28" spans="1:20" x14ac:dyDescent="0.3">
      <c r="A28" s="152">
        <v>44135</v>
      </c>
      <c r="B28" s="55"/>
      <c r="C28" s="55" t="s">
        <v>116</v>
      </c>
      <c r="D28" s="1" t="s">
        <v>151</v>
      </c>
      <c r="E28" s="1" t="s">
        <v>133</v>
      </c>
      <c r="F28" s="59">
        <v>79.28</v>
      </c>
      <c r="G28" s="59">
        <v>0.57999999999999996</v>
      </c>
      <c r="H28" s="59">
        <v>78.7</v>
      </c>
      <c r="I28" s="59"/>
      <c r="J28" s="59"/>
      <c r="K28" s="59"/>
      <c r="L28" s="59"/>
      <c r="M28" s="59"/>
      <c r="N28" s="1"/>
      <c r="O28" s="60"/>
      <c r="P28" s="1"/>
      <c r="Q28" s="1"/>
      <c r="R28" s="54"/>
      <c r="S28" s="1"/>
    </row>
    <row r="29" spans="1:20" x14ac:dyDescent="0.3">
      <c r="A29" s="152"/>
      <c r="B29" s="55"/>
      <c r="C29" s="55"/>
      <c r="D29" s="1"/>
      <c r="E29" s="4" t="s">
        <v>155</v>
      </c>
      <c r="F29" s="5">
        <f>SUM(F24:F28)</f>
        <v>3916.1100000000006</v>
      </c>
      <c r="G29" s="5">
        <f>SUM(G24:G28)</f>
        <v>211.20000000000005</v>
      </c>
      <c r="H29" s="5">
        <f>SUM(H24:H28)</f>
        <v>3704.91</v>
      </c>
      <c r="I29" s="59"/>
      <c r="J29" s="59"/>
      <c r="K29" s="59"/>
      <c r="L29" s="59"/>
      <c r="M29" s="59"/>
      <c r="N29" s="1"/>
      <c r="O29" s="60"/>
      <c r="P29" s="1"/>
      <c r="Q29" s="1"/>
      <c r="R29" s="54"/>
      <c r="S29" s="1"/>
      <c r="T29" s="1"/>
    </row>
    <row r="30" spans="1:20" x14ac:dyDescent="0.3">
      <c r="A30" s="152">
        <v>44137</v>
      </c>
      <c r="B30" s="55"/>
      <c r="C30" s="55" t="s">
        <v>116</v>
      </c>
      <c r="D30" s="1" t="s">
        <v>156</v>
      </c>
      <c r="E30" s="1" t="s">
        <v>157</v>
      </c>
      <c r="F30" s="59">
        <v>60</v>
      </c>
      <c r="G30" s="59">
        <v>10</v>
      </c>
      <c r="H30" s="59">
        <v>50</v>
      </c>
      <c r="I30" s="59"/>
      <c r="J30" s="59"/>
      <c r="K30" s="59"/>
      <c r="L30" s="59"/>
      <c r="M30" s="59"/>
      <c r="N30" s="1"/>
      <c r="O30" s="60"/>
      <c r="P30" s="1"/>
      <c r="Q30" s="1"/>
      <c r="R30" s="54">
        <v>44135</v>
      </c>
      <c r="S30" s="1"/>
    </row>
    <row r="31" spans="1:20" x14ac:dyDescent="0.3">
      <c r="A31" s="152"/>
      <c r="B31" s="55"/>
      <c r="C31" s="55"/>
      <c r="D31" s="1"/>
      <c r="F31" s="59"/>
      <c r="G31" s="59"/>
      <c r="H31" s="59"/>
      <c r="I31" s="59"/>
      <c r="J31" s="59"/>
      <c r="K31" s="59"/>
      <c r="L31" s="59"/>
      <c r="M31" s="59"/>
      <c r="N31" s="1"/>
      <c r="O31" s="60"/>
      <c r="P31" s="1"/>
      <c r="Q31" s="1"/>
      <c r="R31" s="54"/>
      <c r="S31" s="1"/>
    </row>
    <row r="32" spans="1:20" x14ac:dyDescent="0.3">
      <c r="B32" s="55"/>
      <c r="C32" s="55"/>
      <c r="D32" s="1"/>
      <c r="F32" s="59"/>
      <c r="G32" s="59"/>
      <c r="H32" s="59"/>
      <c r="I32" s="59"/>
      <c r="J32" s="59"/>
      <c r="K32" s="59"/>
      <c r="L32" s="59"/>
      <c r="M32" s="59"/>
      <c r="N32" s="1"/>
      <c r="O32" s="60"/>
      <c r="P32" s="1"/>
      <c r="Q32" s="1"/>
      <c r="R32" s="54"/>
      <c r="S32" s="1"/>
    </row>
    <row r="33" spans="2:19" x14ac:dyDescent="0.3">
      <c r="B33" s="55"/>
      <c r="C33" s="55"/>
      <c r="D33" s="1"/>
      <c r="F33" s="59"/>
      <c r="G33" s="59"/>
      <c r="H33" s="59"/>
      <c r="I33" s="59"/>
      <c r="J33" s="59"/>
      <c r="K33" s="59"/>
      <c r="L33" s="59"/>
      <c r="M33" s="59"/>
      <c r="N33" s="1"/>
      <c r="O33" s="60"/>
      <c r="P33" s="1"/>
      <c r="Q33" s="1"/>
      <c r="R33" s="54"/>
      <c r="S33" s="1"/>
    </row>
    <row r="34" spans="2:19" x14ac:dyDescent="0.3">
      <c r="B34" s="55"/>
      <c r="C34" s="55"/>
      <c r="D34" s="1"/>
      <c r="F34" s="59"/>
      <c r="G34" s="59"/>
      <c r="H34" s="59">
        <f>H33+J33+L33</f>
        <v>0</v>
      </c>
      <c r="I34" s="59"/>
      <c r="J34" s="59"/>
      <c r="K34" s="59"/>
      <c r="L34" s="59"/>
      <c r="M34" s="59"/>
      <c r="N34" s="1"/>
      <c r="O34" s="60"/>
      <c r="P34" s="1"/>
      <c r="Q34" s="1"/>
      <c r="R34" s="54"/>
      <c r="S34" s="1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DB39-A5D3-4E61-8FF8-C1D7218580E0}">
  <dimension ref="A1:F43"/>
  <sheetViews>
    <sheetView topLeftCell="A17" workbookViewId="0">
      <selection activeCell="P10" sqref="P10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43982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9154.58</v>
      </c>
    </row>
    <row r="7" spans="1:6" x14ac:dyDescent="0.3">
      <c r="A7" s="9" t="s">
        <v>87</v>
      </c>
      <c r="D7" s="10">
        <v>19830.18</v>
      </c>
      <c r="F7" s="131"/>
    </row>
    <row r="8" spans="1:6" ht="16.2" thickBot="1" x14ac:dyDescent="0.35">
      <c r="C8" s="11" t="s">
        <v>88</v>
      </c>
      <c r="D8" s="56">
        <f>SUM(D6:D7)</f>
        <v>28984.760000000002</v>
      </c>
    </row>
    <row r="9" spans="1:6" ht="16.2" thickTop="1" x14ac:dyDescent="0.3">
      <c r="A9" s="11" t="s">
        <v>89</v>
      </c>
    </row>
    <row r="10" spans="1:6" x14ac:dyDescent="0.3">
      <c r="A10" s="11"/>
    </row>
    <row r="11" spans="1:6" x14ac:dyDescent="0.3">
      <c r="A11" s="11"/>
    </row>
    <row r="12" spans="1:6" x14ac:dyDescent="0.3">
      <c r="A12" s="11"/>
    </row>
    <row r="13" spans="1:6" x14ac:dyDescent="0.3">
      <c r="A13" s="11"/>
    </row>
    <row r="14" spans="1:6" x14ac:dyDescent="0.3">
      <c r="A14" s="11"/>
    </row>
    <row r="15" spans="1:6" x14ac:dyDescent="0.3">
      <c r="A15" s="11"/>
    </row>
    <row r="16" spans="1:6" x14ac:dyDescent="0.3">
      <c r="A16" s="11"/>
    </row>
    <row r="17" spans="1:5" x14ac:dyDescent="0.3">
      <c r="A17" s="155"/>
      <c r="B17" s="155"/>
      <c r="C17" s="156"/>
    </row>
    <row r="18" spans="1:5" x14ac:dyDescent="0.3">
      <c r="A18" s="145"/>
      <c r="B18" s="150"/>
    </row>
    <row r="19" spans="1:5" x14ac:dyDescent="0.3">
      <c r="A19" s="147"/>
      <c r="B19" s="148"/>
    </row>
    <row r="20" spans="1:5" ht="16.2" thickBot="1" x14ac:dyDescent="0.35">
      <c r="A20" s="2"/>
      <c r="C20" s="48">
        <f>SUM(C17:C19)</f>
        <v>0</v>
      </c>
    </row>
    <row r="21" spans="1:5" ht="16.2" thickTop="1" x14ac:dyDescent="0.3">
      <c r="C21" s="3"/>
    </row>
    <row r="22" spans="1:5" x14ac:dyDescent="0.3">
      <c r="C22" s="3"/>
    </row>
    <row r="23" spans="1:5" x14ac:dyDescent="0.3">
      <c r="A23" s="11" t="s">
        <v>90</v>
      </c>
      <c r="C23" s="3"/>
    </row>
    <row r="24" spans="1:5" x14ac:dyDescent="0.3">
      <c r="B24" s="3"/>
    </row>
    <row r="25" spans="1:5" ht="16.2" thickBot="1" x14ac:dyDescent="0.35">
      <c r="C25" s="48">
        <f>SUM(B24)</f>
        <v>0</v>
      </c>
    </row>
    <row r="26" spans="1:5" ht="16.2" thickTop="1" x14ac:dyDescent="0.3">
      <c r="C26" s="3"/>
    </row>
    <row r="27" spans="1:5" x14ac:dyDescent="0.3">
      <c r="C27" s="3"/>
    </row>
    <row r="28" spans="1:5" ht="16.2" thickBot="1" x14ac:dyDescent="0.35">
      <c r="B28" s="12">
        <f>D4</f>
        <v>43982</v>
      </c>
      <c r="D28" s="49">
        <f>D8-C20+C25</f>
        <v>28984.760000000002</v>
      </c>
    </row>
    <row r="29" spans="1:5" ht="16.2" thickTop="1" x14ac:dyDescent="0.3">
      <c r="A29" s="11" t="s">
        <v>91</v>
      </c>
    </row>
    <row r="30" spans="1:5" x14ac:dyDescent="0.3">
      <c r="C30" s="10"/>
      <c r="E30" s="15"/>
    </row>
    <row r="31" spans="1:5" x14ac:dyDescent="0.3">
      <c r="B31" s="11"/>
    </row>
    <row r="32" spans="1:5" x14ac:dyDescent="0.3">
      <c r="A32" s="11" t="s">
        <v>113</v>
      </c>
      <c r="D32" s="14">
        <v>25898.12</v>
      </c>
    </row>
    <row r="33" spans="1:6" x14ac:dyDescent="0.3">
      <c r="A33" s="9" t="s">
        <v>121</v>
      </c>
      <c r="B33" s="10">
        <v>9.4</v>
      </c>
      <c r="D33" s="14"/>
    </row>
    <row r="34" spans="1:6" x14ac:dyDescent="0.3">
      <c r="A34" s="9" t="s">
        <v>92</v>
      </c>
      <c r="B34" s="15" t="e">
        <f>#REF!</f>
        <v>#REF!</v>
      </c>
      <c r="D34" s="10">
        <f>SUM(C30:C32)</f>
        <v>0</v>
      </c>
      <c r="F34" s="15"/>
    </row>
    <row r="35" spans="1:6" x14ac:dyDescent="0.3">
      <c r="A35" s="9" t="s">
        <v>93</v>
      </c>
      <c r="B35" s="15">
        <f>'Income for Parish Council'!C5</f>
        <v>3186.64</v>
      </c>
    </row>
    <row r="36" spans="1:6" x14ac:dyDescent="0.3">
      <c r="B36" s="15"/>
      <c r="E36" s="15"/>
    </row>
    <row r="37" spans="1:6" s="11" customFormat="1" ht="16.2" thickBot="1" x14ac:dyDescent="0.35">
      <c r="A37" s="11" t="s">
        <v>94</v>
      </c>
      <c r="B37" s="12">
        <f>B28</f>
        <v>43982</v>
      </c>
      <c r="D37" s="49" t="e">
        <f>D32-B34+B35</f>
        <v>#REF!</v>
      </c>
      <c r="E37" s="13"/>
      <c r="F37" s="13"/>
    </row>
    <row r="38" spans="1:6" ht="16.2" thickTop="1" x14ac:dyDescent="0.3">
      <c r="D38" s="10" t="e">
        <f>D37-D28</f>
        <v>#REF!</v>
      </c>
    </row>
    <row r="40" spans="1:6" x14ac:dyDescent="0.3">
      <c r="A40" s="11" t="s">
        <v>95</v>
      </c>
      <c r="B40" s="9" t="s">
        <v>96</v>
      </c>
      <c r="E40" s="15"/>
    </row>
    <row r="41" spans="1:6" s="11" customFormat="1" x14ac:dyDescent="0.3">
      <c r="B41" s="11" t="s">
        <v>97</v>
      </c>
      <c r="D41" s="50"/>
      <c r="E41" s="13"/>
      <c r="F41" s="13"/>
    </row>
    <row r="42" spans="1:6" x14ac:dyDescent="0.3">
      <c r="A42" s="11"/>
    </row>
    <row r="43" spans="1:6" x14ac:dyDescent="0.3">
      <c r="A43" s="11" t="s">
        <v>0</v>
      </c>
      <c r="B43" s="9" t="s">
        <v>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75D-21BB-441C-928F-014F421BA424}">
  <dimension ref="A1:F43"/>
  <sheetViews>
    <sheetView topLeftCell="A16" workbookViewId="0">
      <selection activeCell="F17" sqref="F17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44074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8376.11</v>
      </c>
    </row>
    <row r="7" spans="1:6" x14ac:dyDescent="0.3">
      <c r="A7" s="9" t="s">
        <v>87</v>
      </c>
      <c r="D7" s="10">
        <v>19831.79</v>
      </c>
      <c r="F7" s="131"/>
    </row>
    <row r="8" spans="1:6" ht="16.2" thickBot="1" x14ac:dyDescent="0.35">
      <c r="C8" s="11" t="s">
        <v>88</v>
      </c>
      <c r="D8" s="56">
        <f>SUM(D6:D7)</f>
        <v>28207.9</v>
      </c>
    </row>
    <row r="9" spans="1:6" ht="16.2" thickTop="1" x14ac:dyDescent="0.3">
      <c r="A9" s="11" t="s">
        <v>89</v>
      </c>
    </row>
    <row r="10" spans="1:6" x14ac:dyDescent="0.3">
      <c r="A10" s="1" t="s">
        <v>124</v>
      </c>
      <c r="B10" s="59">
        <v>21.6</v>
      </c>
      <c r="C10" s="156"/>
    </row>
    <row r="11" spans="1:6" x14ac:dyDescent="0.3">
      <c r="A11" s="1" t="s">
        <v>124</v>
      </c>
      <c r="B11" s="59">
        <v>139.43</v>
      </c>
      <c r="C11" s="156"/>
    </row>
    <row r="12" spans="1:6" x14ac:dyDescent="0.3">
      <c r="A12" s="1" t="s">
        <v>103</v>
      </c>
      <c r="B12" s="59">
        <v>80</v>
      </c>
      <c r="C12" s="156"/>
    </row>
    <row r="13" spans="1:6" x14ac:dyDescent="0.3">
      <c r="A13" s="1" t="s">
        <v>127</v>
      </c>
      <c r="B13" s="59">
        <v>277.2</v>
      </c>
      <c r="C13" s="156"/>
    </row>
    <row r="14" spans="1:6" x14ac:dyDescent="0.3">
      <c r="A14" s="1" t="s">
        <v>127</v>
      </c>
      <c r="B14" s="59">
        <v>234</v>
      </c>
      <c r="C14" s="156"/>
    </row>
    <row r="15" spans="1:6" x14ac:dyDescent="0.3">
      <c r="A15" s="1" t="s">
        <v>111</v>
      </c>
      <c r="B15" s="59">
        <v>182.2</v>
      </c>
      <c r="C15" s="156"/>
    </row>
    <row r="16" spans="1:6" x14ac:dyDescent="0.3">
      <c r="A16" s="1"/>
      <c r="B16" s="59"/>
      <c r="C16" s="156"/>
    </row>
    <row r="17" spans="1:5" x14ac:dyDescent="0.3">
      <c r="A17" s="155"/>
      <c r="B17" s="148"/>
    </row>
    <row r="18" spans="1:5" ht="16.2" thickBot="1" x14ac:dyDescent="0.35">
      <c r="A18" s="1"/>
      <c r="C18" s="48">
        <f>SUM(B10:B16)</f>
        <v>934.43000000000006</v>
      </c>
    </row>
    <row r="19" spans="1:5" ht="16.2" thickTop="1" x14ac:dyDescent="0.3">
      <c r="A19" s="1"/>
      <c r="C19" s="3"/>
    </row>
    <row r="20" spans="1:5" x14ac:dyDescent="0.3">
      <c r="A20" s="1" t="s">
        <v>135</v>
      </c>
      <c r="C20" s="3"/>
    </row>
    <row r="21" spans="1:5" x14ac:dyDescent="0.3">
      <c r="A21" s="1"/>
      <c r="C21" s="3"/>
    </row>
    <row r="22" spans="1:5" x14ac:dyDescent="0.3">
      <c r="A22" s="1"/>
      <c r="B22" s="3"/>
    </row>
    <row r="23" spans="1:5" ht="16.2" thickBot="1" x14ac:dyDescent="0.35">
      <c r="A23" s="1"/>
      <c r="C23" s="48">
        <f>SUM(B22)</f>
        <v>0</v>
      </c>
    </row>
    <row r="24" spans="1:5" ht="16.2" thickTop="1" x14ac:dyDescent="0.3">
      <c r="A24" s="1"/>
      <c r="C24" s="3"/>
    </row>
    <row r="25" spans="1:5" x14ac:dyDescent="0.3">
      <c r="A25" s="1"/>
      <c r="C25" s="3"/>
    </row>
    <row r="26" spans="1:5" ht="16.2" thickBot="1" x14ac:dyDescent="0.35">
      <c r="B26" s="12">
        <f>D4</f>
        <v>44074</v>
      </c>
      <c r="D26" s="49">
        <f>D8-C18+C23</f>
        <v>27273.47</v>
      </c>
    </row>
    <row r="27" spans="1:5" ht="16.2" thickTop="1" x14ac:dyDescent="0.3"/>
    <row r="28" spans="1:5" x14ac:dyDescent="0.3">
      <c r="C28" s="10"/>
    </row>
    <row r="29" spans="1:5" x14ac:dyDescent="0.3">
      <c r="A29" s="11" t="s">
        <v>91</v>
      </c>
      <c r="B29" s="11"/>
    </row>
    <row r="30" spans="1:5" x14ac:dyDescent="0.3">
      <c r="A30" s="11" t="s">
        <v>113</v>
      </c>
      <c r="D30" s="14">
        <v>25898.12</v>
      </c>
    </row>
    <row r="31" spans="1:5" x14ac:dyDescent="0.3">
      <c r="A31" s="9" t="s">
        <v>136</v>
      </c>
      <c r="B31" s="10">
        <v>9.4</v>
      </c>
      <c r="D31" s="14"/>
      <c r="E31" s="15"/>
    </row>
    <row r="32" spans="1:5" x14ac:dyDescent="0.3">
      <c r="A32" s="9" t="s">
        <v>92</v>
      </c>
      <c r="B32" s="15" t="e">
        <f>#REF!</f>
        <v>#REF!</v>
      </c>
      <c r="D32" s="10">
        <f>SUM(C28:C30)</f>
        <v>0</v>
      </c>
    </row>
    <row r="33" spans="1:6" x14ac:dyDescent="0.3">
      <c r="A33" s="9" t="s">
        <v>93</v>
      </c>
      <c r="B33" s="15">
        <v>3188.25</v>
      </c>
    </row>
    <row r="34" spans="1:6" x14ac:dyDescent="0.3">
      <c r="B34" s="15"/>
      <c r="F34" s="15"/>
    </row>
    <row r="35" spans="1:6" ht="16.2" thickBot="1" x14ac:dyDescent="0.35">
      <c r="A35" s="11" t="s">
        <v>94</v>
      </c>
      <c r="B35" s="12">
        <f>B26</f>
        <v>44074</v>
      </c>
      <c r="C35" s="11"/>
      <c r="D35" s="49" t="e">
        <f>D30-B32+B33</f>
        <v>#REF!</v>
      </c>
    </row>
    <row r="36" spans="1:6" ht="16.2" thickTop="1" x14ac:dyDescent="0.3">
      <c r="D36" s="10" t="e">
        <f>D35-D26</f>
        <v>#REF!</v>
      </c>
      <c r="E36" s="15"/>
    </row>
    <row r="37" spans="1:6" s="11" customFormat="1" x14ac:dyDescent="0.3">
      <c r="A37" s="9"/>
      <c r="B37" s="9"/>
      <c r="C37" s="9"/>
      <c r="D37" s="10"/>
      <c r="E37" s="13"/>
      <c r="F37" s="13"/>
    </row>
    <row r="38" spans="1:6" x14ac:dyDescent="0.3">
      <c r="A38" s="11" t="s">
        <v>95</v>
      </c>
      <c r="B38" s="9" t="s">
        <v>96</v>
      </c>
    </row>
    <row r="39" spans="1:6" x14ac:dyDescent="0.3">
      <c r="A39" s="11"/>
      <c r="B39" s="11" t="s">
        <v>137</v>
      </c>
      <c r="C39" s="11"/>
      <c r="D39" s="50"/>
    </row>
    <row r="40" spans="1:6" x14ac:dyDescent="0.3">
      <c r="A40" s="11"/>
      <c r="E40" s="15"/>
    </row>
    <row r="41" spans="1:6" s="11" customFormat="1" x14ac:dyDescent="0.3">
      <c r="A41" s="11" t="s">
        <v>0</v>
      </c>
      <c r="B41" s="9" t="s">
        <v>98</v>
      </c>
      <c r="C41" s="9"/>
      <c r="D41" s="10"/>
      <c r="E41" s="13"/>
      <c r="F41" s="13"/>
    </row>
    <row r="43" spans="1:6" x14ac:dyDescent="0.3">
      <c r="A43" s="1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F713-2B6F-410A-B739-A4B2019CB9E7}">
  <dimension ref="A1:F44"/>
  <sheetViews>
    <sheetView topLeftCell="A2" workbookViewId="0">
      <selection activeCell="H9" sqref="H9:H10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5" width="9.109375" style="9"/>
    <col min="16" max="16" width="10.44140625" style="9" customWidth="1"/>
    <col min="17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44060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7631.11</v>
      </c>
    </row>
    <row r="7" spans="1:6" x14ac:dyDescent="0.3">
      <c r="A7" s="9" t="s">
        <v>87</v>
      </c>
      <c r="D7" s="10">
        <v>19832.490000000002</v>
      </c>
      <c r="F7" s="131"/>
    </row>
    <row r="8" spans="1:6" ht="16.2" thickBot="1" x14ac:dyDescent="0.35">
      <c r="C8" s="11" t="s">
        <v>88</v>
      </c>
      <c r="D8" s="56">
        <f>SUM(D6:D7)</f>
        <v>27463.600000000002</v>
      </c>
    </row>
    <row r="9" spans="1:6" ht="16.2" thickTop="1" x14ac:dyDescent="0.3">
      <c r="A9" s="11" t="s">
        <v>89</v>
      </c>
    </row>
    <row r="10" spans="1:6" x14ac:dyDescent="0.3">
      <c r="A10" s="1" t="s">
        <v>124</v>
      </c>
      <c r="B10" s="59">
        <v>21.6</v>
      </c>
      <c r="C10" s="156"/>
    </row>
    <row r="11" spans="1:6" x14ac:dyDescent="0.3">
      <c r="A11" s="1" t="s">
        <v>124</v>
      </c>
      <c r="B11" s="59">
        <v>139.43</v>
      </c>
      <c r="C11" s="156"/>
    </row>
    <row r="12" spans="1:6" x14ac:dyDescent="0.3">
      <c r="A12" s="1" t="s">
        <v>103</v>
      </c>
      <c r="B12" s="59">
        <v>80</v>
      </c>
      <c r="C12" s="156"/>
    </row>
    <row r="13" spans="1:6" x14ac:dyDescent="0.3">
      <c r="A13" s="1" t="s">
        <v>127</v>
      </c>
      <c r="B13" s="59">
        <v>277.2</v>
      </c>
      <c r="C13" s="156"/>
    </row>
    <row r="14" spans="1:6" x14ac:dyDescent="0.3">
      <c r="A14" s="1" t="s">
        <v>127</v>
      </c>
      <c r="B14" s="59">
        <v>234</v>
      </c>
      <c r="C14" s="156"/>
    </row>
    <row r="15" spans="1:6" x14ac:dyDescent="0.3">
      <c r="A15" s="1" t="s">
        <v>111</v>
      </c>
      <c r="B15" s="59">
        <v>182.2</v>
      </c>
      <c r="C15" s="156"/>
    </row>
    <row r="16" spans="1:6" x14ac:dyDescent="0.3">
      <c r="A16" s="1" t="s">
        <v>145</v>
      </c>
      <c r="B16" s="59">
        <v>89.64</v>
      </c>
      <c r="C16" s="156"/>
    </row>
    <row r="17" spans="1:5" x14ac:dyDescent="0.3">
      <c r="A17" s="155" t="s">
        <v>111</v>
      </c>
      <c r="B17" s="148">
        <v>22.6</v>
      </c>
    </row>
    <row r="18" spans="1:5" x14ac:dyDescent="0.3">
      <c r="A18" s="155"/>
      <c r="B18" s="148"/>
    </row>
    <row r="19" spans="1:5" ht="16.2" thickBot="1" x14ac:dyDescent="0.35">
      <c r="A19" s="1"/>
      <c r="C19" s="48">
        <v>1046.67</v>
      </c>
    </row>
    <row r="20" spans="1:5" ht="16.2" thickTop="1" x14ac:dyDescent="0.3">
      <c r="A20" s="1"/>
      <c r="C20" s="3"/>
    </row>
    <row r="21" spans="1:5" x14ac:dyDescent="0.3">
      <c r="A21" s="1" t="s">
        <v>135</v>
      </c>
      <c r="C21" s="3"/>
    </row>
    <row r="22" spans="1:5" x14ac:dyDescent="0.3">
      <c r="A22" s="1"/>
      <c r="C22" s="3"/>
    </row>
    <row r="23" spans="1:5" x14ac:dyDescent="0.3">
      <c r="A23" s="1"/>
      <c r="B23" s="3"/>
    </row>
    <row r="24" spans="1:5" ht="16.2" thickBot="1" x14ac:dyDescent="0.35">
      <c r="A24" s="1"/>
      <c r="C24" s="48">
        <f>SUM(B23)</f>
        <v>0</v>
      </c>
    </row>
    <row r="25" spans="1:5" ht="16.2" thickTop="1" x14ac:dyDescent="0.3">
      <c r="A25" s="1"/>
      <c r="C25" s="3"/>
    </row>
    <row r="26" spans="1:5" x14ac:dyDescent="0.3">
      <c r="A26" s="1"/>
      <c r="C26" s="3"/>
    </row>
    <row r="27" spans="1:5" ht="16.2" thickBot="1" x14ac:dyDescent="0.35">
      <c r="B27" s="12">
        <f>D4</f>
        <v>44060</v>
      </c>
      <c r="D27" s="49">
        <f>D8-C19+C24</f>
        <v>26416.93</v>
      </c>
    </row>
    <row r="28" spans="1:5" ht="16.2" thickTop="1" x14ac:dyDescent="0.3"/>
    <row r="29" spans="1:5" x14ac:dyDescent="0.3">
      <c r="C29" s="10"/>
    </row>
    <row r="30" spans="1:5" x14ac:dyDescent="0.3">
      <c r="A30" s="11" t="s">
        <v>91</v>
      </c>
      <c r="B30" s="11"/>
    </row>
    <row r="31" spans="1:5" x14ac:dyDescent="0.3">
      <c r="A31" s="11" t="s">
        <v>113</v>
      </c>
      <c r="D31" s="14">
        <v>25898.12</v>
      </c>
    </row>
    <row r="32" spans="1:5" x14ac:dyDescent="0.3">
      <c r="A32" s="9" t="s">
        <v>136</v>
      </c>
      <c r="B32" s="10">
        <v>9.4</v>
      </c>
      <c r="D32" s="14"/>
      <c r="E32" s="15"/>
    </row>
    <row r="33" spans="1:6" x14ac:dyDescent="0.3">
      <c r="A33" s="9" t="s">
        <v>92</v>
      </c>
      <c r="B33" s="15">
        <v>2670.14</v>
      </c>
      <c r="D33" s="10">
        <f>SUM(C29:C31)</f>
        <v>0</v>
      </c>
    </row>
    <row r="34" spans="1:6" x14ac:dyDescent="0.3">
      <c r="A34" s="9" t="s">
        <v>93</v>
      </c>
      <c r="B34" s="15">
        <v>3188.95</v>
      </c>
    </row>
    <row r="35" spans="1:6" x14ac:dyDescent="0.3">
      <c r="B35" s="15"/>
      <c r="F35" s="15"/>
    </row>
    <row r="36" spans="1:6" ht="16.2" thickBot="1" x14ac:dyDescent="0.35">
      <c r="A36" s="11" t="s">
        <v>94</v>
      </c>
      <c r="B36" s="12">
        <f>B27</f>
        <v>44060</v>
      </c>
      <c r="C36" s="11"/>
      <c r="D36" s="49">
        <f>D31-B33+B34</f>
        <v>26416.93</v>
      </c>
    </row>
    <row r="37" spans="1:6" ht="16.2" thickTop="1" x14ac:dyDescent="0.3">
      <c r="D37" s="10">
        <f>D36-D27</f>
        <v>0</v>
      </c>
      <c r="E37" s="15"/>
    </row>
    <row r="38" spans="1:6" s="11" customFormat="1" x14ac:dyDescent="0.3">
      <c r="A38" s="9"/>
      <c r="B38" s="9"/>
      <c r="C38" s="9"/>
      <c r="D38" s="10"/>
      <c r="E38" s="13"/>
      <c r="F38" s="13"/>
    </row>
    <row r="39" spans="1:6" x14ac:dyDescent="0.3">
      <c r="A39" s="11" t="s">
        <v>95</v>
      </c>
      <c r="B39" s="9" t="s">
        <v>96</v>
      </c>
    </row>
    <row r="40" spans="1:6" x14ac:dyDescent="0.3">
      <c r="A40" s="11"/>
      <c r="B40" s="11" t="s">
        <v>137</v>
      </c>
      <c r="C40" s="11"/>
      <c r="D40" s="50"/>
    </row>
    <row r="41" spans="1:6" x14ac:dyDescent="0.3">
      <c r="A41" s="11"/>
      <c r="E41" s="15"/>
    </row>
    <row r="42" spans="1:6" s="11" customFormat="1" x14ac:dyDescent="0.3">
      <c r="A42" s="11" t="s">
        <v>0</v>
      </c>
      <c r="B42" s="9" t="s">
        <v>98</v>
      </c>
      <c r="C42" s="9"/>
      <c r="D42" s="10"/>
      <c r="E42" s="13"/>
      <c r="F42" s="13"/>
    </row>
    <row r="44" spans="1:6" x14ac:dyDescent="0.3">
      <c r="A44" s="1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33B-F8C5-4707-9763-135ADDBB2F37}">
  <dimension ref="A1:F44"/>
  <sheetViews>
    <sheetView topLeftCell="A36" workbookViewId="0">
      <selection activeCell="H46" sqref="H46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5" width="9.109375" style="9"/>
    <col min="16" max="16" width="10.44140625" style="9" customWidth="1"/>
    <col min="17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44137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8645.48</v>
      </c>
    </row>
    <row r="7" spans="1:6" x14ac:dyDescent="0.3">
      <c r="A7" s="9" t="s">
        <v>87</v>
      </c>
      <c r="D7" s="10">
        <v>19832.810000000001</v>
      </c>
      <c r="F7" s="131"/>
    </row>
    <row r="8" spans="1:6" ht="16.2" thickBot="1" x14ac:dyDescent="0.35">
      <c r="C8" s="11" t="s">
        <v>88</v>
      </c>
      <c r="D8" s="56">
        <f>SUM(D6:D7)</f>
        <v>28478.29</v>
      </c>
    </row>
    <row r="9" spans="1:6" ht="16.2" thickTop="1" x14ac:dyDescent="0.3">
      <c r="A9" s="11" t="s">
        <v>89</v>
      </c>
    </row>
    <row r="10" spans="1:6" x14ac:dyDescent="0.3">
      <c r="A10" s="1"/>
      <c r="B10" s="59"/>
      <c r="C10" s="156"/>
    </row>
    <row r="11" spans="1:6" x14ac:dyDescent="0.3">
      <c r="A11" s="1" t="s">
        <v>146</v>
      </c>
      <c r="B11" s="59">
        <v>80</v>
      </c>
      <c r="C11" s="156"/>
    </row>
    <row r="12" spans="1:6" x14ac:dyDescent="0.3">
      <c r="A12" s="1" t="s">
        <v>147</v>
      </c>
      <c r="B12" s="59">
        <v>79.28</v>
      </c>
      <c r="C12" s="156"/>
    </row>
    <row r="13" spans="1:6" x14ac:dyDescent="0.3">
      <c r="A13" s="1" t="s">
        <v>124</v>
      </c>
      <c r="B13" s="59">
        <v>22.8</v>
      </c>
      <c r="C13" s="156"/>
    </row>
    <row r="14" spans="1:6" x14ac:dyDescent="0.3">
      <c r="A14" s="1"/>
      <c r="B14" s="59"/>
      <c r="C14" s="156"/>
    </row>
    <row r="15" spans="1:6" x14ac:dyDescent="0.3">
      <c r="A15" s="1"/>
      <c r="B15" s="59"/>
      <c r="C15" s="156"/>
    </row>
    <row r="16" spans="1:6" x14ac:dyDescent="0.3">
      <c r="A16" s="1"/>
      <c r="B16" s="59"/>
      <c r="C16" s="156"/>
    </row>
    <row r="17" spans="1:5" x14ac:dyDescent="0.3">
      <c r="A17" s="155"/>
      <c r="B17" s="148"/>
    </row>
    <row r="18" spans="1:5" x14ac:dyDescent="0.3">
      <c r="A18" s="155"/>
      <c r="B18" s="148"/>
    </row>
    <row r="19" spans="1:5" ht="16.2" thickBot="1" x14ac:dyDescent="0.35">
      <c r="A19" s="1"/>
      <c r="C19" s="48">
        <v>182.08</v>
      </c>
    </row>
    <row r="20" spans="1:5" ht="16.2" thickTop="1" x14ac:dyDescent="0.3">
      <c r="A20" s="1"/>
      <c r="C20" s="3"/>
    </row>
    <row r="21" spans="1:5" x14ac:dyDescent="0.3">
      <c r="A21" s="1" t="s">
        <v>135</v>
      </c>
      <c r="C21" s="3"/>
    </row>
    <row r="22" spans="1:5" x14ac:dyDescent="0.3">
      <c r="A22" s="1"/>
      <c r="C22" s="3"/>
    </row>
    <row r="23" spans="1:5" x14ac:dyDescent="0.3">
      <c r="A23" s="1"/>
      <c r="B23" s="3"/>
    </row>
    <row r="24" spans="1:5" ht="16.2" thickBot="1" x14ac:dyDescent="0.35">
      <c r="A24" s="1"/>
      <c r="C24" s="48">
        <f>SUM(B23)</f>
        <v>0</v>
      </c>
    </row>
    <row r="25" spans="1:5" ht="16.2" thickTop="1" x14ac:dyDescent="0.3">
      <c r="A25" s="1"/>
      <c r="C25" s="3"/>
    </row>
    <row r="26" spans="1:5" x14ac:dyDescent="0.3">
      <c r="A26" s="1"/>
      <c r="C26" s="3"/>
    </row>
    <row r="27" spans="1:5" ht="16.2" thickBot="1" x14ac:dyDescent="0.35">
      <c r="B27" s="12"/>
      <c r="D27" s="49">
        <f>D8-C19+C24</f>
        <v>28296.21</v>
      </c>
    </row>
    <row r="28" spans="1:5" ht="16.2" thickTop="1" x14ac:dyDescent="0.3"/>
    <row r="29" spans="1:5" x14ac:dyDescent="0.3">
      <c r="C29" s="10"/>
    </row>
    <row r="30" spans="1:5" x14ac:dyDescent="0.3">
      <c r="A30" s="11" t="s">
        <v>91</v>
      </c>
      <c r="B30" s="11"/>
    </row>
    <row r="31" spans="1:5" x14ac:dyDescent="0.3">
      <c r="A31" s="11" t="s">
        <v>113</v>
      </c>
      <c r="D31" s="14">
        <v>25898.12</v>
      </c>
    </row>
    <row r="32" spans="1:5" x14ac:dyDescent="0.3">
      <c r="A32" s="9" t="s">
        <v>136</v>
      </c>
      <c r="B32" s="10">
        <v>9.4</v>
      </c>
      <c r="D32" s="14"/>
      <c r="E32" s="15"/>
    </row>
    <row r="33" spans="1:6" x14ac:dyDescent="0.3">
      <c r="A33" s="9" t="s">
        <v>92</v>
      </c>
      <c r="B33" s="15">
        <v>3976.11</v>
      </c>
      <c r="D33" s="10">
        <f>SUM(C29:C31)</f>
        <v>0</v>
      </c>
    </row>
    <row r="34" spans="1:6" x14ac:dyDescent="0.3">
      <c r="A34" s="9" t="s">
        <v>93</v>
      </c>
      <c r="B34" s="15">
        <v>6374.2</v>
      </c>
    </row>
    <row r="35" spans="1:6" x14ac:dyDescent="0.3">
      <c r="B35" s="15"/>
      <c r="F35" s="15"/>
    </row>
    <row r="36" spans="1:6" ht="16.2" thickBot="1" x14ac:dyDescent="0.35">
      <c r="A36" s="11" t="s">
        <v>94</v>
      </c>
      <c r="B36" s="12">
        <v>44137</v>
      </c>
      <c r="C36" s="11"/>
      <c r="D36" s="49">
        <f>D31-B33+B34</f>
        <v>28296.21</v>
      </c>
    </row>
    <row r="37" spans="1:6" ht="16.2" thickTop="1" x14ac:dyDescent="0.3">
      <c r="D37" s="10">
        <f>D36-D27</f>
        <v>0</v>
      </c>
      <c r="E37" s="15"/>
    </row>
    <row r="38" spans="1:6" s="11" customFormat="1" x14ac:dyDescent="0.3">
      <c r="A38" s="9"/>
      <c r="B38" s="9"/>
      <c r="C38" s="9"/>
      <c r="D38" s="10"/>
      <c r="E38" s="13"/>
      <c r="F38" s="13"/>
    </row>
    <row r="39" spans="1:6" x14ac:dyDescent="0.3">
      <c r="A39" s="11" t="s">
        <v>95</v>
      </c>
      <c r="B39" s="9" t="s">
        <v>96</v>
      </c>
    </row>
    <row r="40" spans="1:6" x14ac:dyDescent="0.3">
      <c r="A40" s="11"/>
      <c r="B40" s="11" t="s">
        <v>137</v>
      </c>
      <c r="C40" s="11"/>
      <c r="D40" s="50"/>
    </row>
    <row r="41" spans="1:6" x14ac:dyDescent="0.3">
      <c r="A41" s="11"/>
      <c r="E41" s="15"/>
    </row>
    <row r="42" spans="1:6" s="11" customFormat="1" x14ac:dyDescent="0.3">
      <c r="A42" s="11" t="s">
        <v>0</v>
      </c>
      <c r="B42" s="9" t="s">
        <v>98</v>
      </c>
      <c r="C42" s="9"/>
      <c r="D42" s="10"/>
      <c r="E42" s="13"/>
      <c r="F42" s="13"/>
    </row>
    <row r="44" spans="1:6" x14ac:dyDescent="0.3">
      <c r="A44" s="1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8A01-6884-4796-814F-57E4379A43C5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Budget - 20-21</vt:lpstr>
      <vt:lpstr>Statement of Accounts</vt:lpstr>
      <vt:lpstr>Income for Parish Council</vt:lpstr>
      <vt:lpstr>Expenses for Parish Council </vt:lpstr>
      <vt:lpstr>May 2020</vt:lpstr>
      <vt:lpstr>June 2020</vt:lpstr>
      <vt:lpstr>August 2020</vt:lpstr>
      <vt:lpstr>October 2020</vt:lpstr>
      <vt:lpstr>Sheet2</vt:lpstr>
      <vt:lpstr>December 2019</vt:lpstr>
      <vt:lpstr>September 2019</vt:lpstr>
      <vt:lpstr>August 2019</vt:lpstr>
      <vt:lpstr>July 2019</vt:lpstr>
      <vt:lpstr>June 2019</vt:lpstr>
      <vt:lpstr>May 2019</vt:lpstr>
      <vt:lpstr>April 2019</vt:lpstr>
      <vt:lpstr>'Statement of Accounts'!Print_Area</vt:lpstr>
      <vt:lpstr>'Income for Parish Council'!Print_Titles</vt:lpstr>
      <vt:lpstr>'Statement of Accounts'!Print_Titles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2020-11-02T15:59:14Z</cp:lastPrinted>
  <dcterms:created xsi:type="dcterms:W3CDTF">2017-09-04T12:30:47Z</dcterms:created>
  <dcterms:modified xsi:type="dcterms:W3CDTF">2020-11-02T16:04:28Z</dcterms:modified>
</cp:coreProperties>
</file>